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05" windowWidth="20730" windowHeight="7635" tabRatio="884" activeTab="0"/>
  </bookViews>
  <sheets>
    <sheet name="Index" sheetId="1" r:id="rId1"/>
    <sheet name="Balance Sheets" sheetId="2" r:id="rId2"/>
    <sheet name="Income Statements" sheetId="3" r:id="rId3"/>
    <sheet name="OP - Group" sheetId="4" r:id="rId4"/>
    <sheet name="OP - P-C" sheetId="5" r:id="rId5"/>
    <sheet name="OP - L-H" sheetId="6" r:id="rId6"/>
    <sheet name="OP - AM" sheetId="7" r:id="rId7"/>
    <sheet name="OP - Corp" sheetId="8" r:id="rId8"/>
    <sheet name="OP - Consolidation" sheetId="9" r:id="rId9"/>
    <sheet name="KPIs" sheetId="10" r:id="rId10"/>
    <sheet name="PC 4Q 2015" sheetId="11" r:id="rId11"/>
    <sheet name="PC 12M 2015" sheetId="12" r:id="rId12"/>
    <sheet name="LH 4Q 2015" sheetId="13" r:id="rId13"/>
    <sheet name="LH 12M 2015" sheetId="14" r:id="rId14"/>
  </sheets>
  <externalReferences>
    <externalReference r:id="rId17"/>
    <externalReference r:id="rId18"/>
  </externalReferences>
  <definedNames>
    <definedName name="_xlfn.BAHTTEXT" hidden="1">#NAME?</definedName>
    <definedName name="_xlfn.QUARTILE.EXC" hidden="1">#NAME?</definedName>
    <definedName name="_xlnm.Print_Area" localSheetId="1">'Balance Sheets'!$A$1:$BI$40</definedName>
    <definedName name="_xlnm.Print_Area" localSheetId="2">'Income Statements'!$A$1:$BU$39</definedName>
    <definedName name="_xlnm.Print_Area" localSheetId="0">'Index'!$A$1:$M$30</definedName>
    <definedName name="_xlnm.Print_Area" localSheetId="9">'KPIs'!$A$1:$N$34</definedName>
    <definedName name="_xlnm.Print_Area" localSheetId="13">'LH 12M 2015'!$A$1:$V$61</definedName>
    <definedName name="_xlnm.Print_Area" localSheetId="12">'LH 4Q 2015'!$A$1:$V$61</definedName>
    <definedName name="_xlnm.Print_Area" localSheetId="8">'OP - Consolidation'!$A$1:$M$50</definedName>
    <definedName name="_xlnm.Print_Area" localSheetId="7">'OP - Corp'!$A$1:$M$40</definedName>
    <definedName name="_xlnm.Print_Area" localSheetId="3">'OP - Group'!$A$1:$M$50</definedName>
    <definedName name="_xlnm.Print_Area" localSheetId="5">'OP - L-H'!$A$1:$M$46</definedName>
    <definedName name="_xlnm.Print_Area" localSheetId="4">'OP - P-C'!$A$1:$M$44</definedName>
    <definedName name="_xlnm.Print_Area" localSheetId="11">'PC 12M 2015'!$A$1:$Q$70</definedName>
    <definedName name="_xlnm.Print_Area" localSheetId="10">'PC 4Q 2015'!$A$1:$Q$68</definedName>
    <definedName name="_xlnm.Print_Titles" localSheetId="1">'Balance Sheets'!$A:$A,'Balance Sheets'!$1:$5</definedName>
    <definedName name="_xlnm.Print_Titles" localSheetId="2">'Income Statements'!$A:$A</definedName>
    <definedName name="EngTab" localSheetId="0">'[1]Template'!#REF!,'[1]Template'!#REF!,'[1]Template'!#REF!,'[1]Template'!$B$11,'[1]Template'!$E$11,'[1]Template'!$O$11,'[1]Template'!$B$13:$B$61,'[1]Template'!$E$13,'[1]Template'!#REF!,'[1]Template'!$D$11,'[1]Template'!$D$13:$E$61,'[1]Template'!$N$13:$O$60,'[1]Template'!$N$11,'[1]Template'!#REF!</definedName>
    <definedName name="EngTab" localSheetId="9">'[1]Template'!#REF!,'[1]Template'!#REF!,'[1]Template'!#REF!,'[1]Template'!$B$11,'[1]Template'!$E$11,'[1]Template'!$O$11,'[1]Template'!$B$13:$B$61,'[1]Template'!$E$13,'[1]Template'!#REF!,'[1]Template'!$D$11,'[1]Template'!$D$13:$E$61,'[1]Template'!$N$13:$O$60,'[1]Template'!$N$11,'[1]Template'!#REF!</definedName>
    <definedName name="EngTab" localSheetId="13">'[2]Template'!#REF!,'[2]Template'!#REF!,'[2]Template'!#REF!,'[2]Template'!$B$11,'[2]Template'!$E$11,'[2]Template'!$O$11,'[2]Template'!$B$13:$B$58,'[2]Template'!$E$13,'[2]Template'!#REF!,'[2]Template'!$D$11,'[2]Template'!$D$13:$E$58,'[2]Template'!$N$13:$O$57,'[2]Template'!$N$11,'[2]Template'!#REF!</definedName>
    <definedName name="EngTab" localSheetId="12">'[2]Template'!#REF!,'[2]Template'!#REF!,'[2]Template'!#REF!,'[2]Template'!$B$11,'[2]Template'!$E$11,'[2]Template'!$O$11,'[2]Template'!$B$13:$B$58,'[2]Template'!$E$13,'[2]Template'!#REF!,'[2]Template'!$D$11,'[2]Template'!$D$13:$E$58,'[2]Template'!$N$13:$O$57,'[2]Template'!$N$11,'[2]Template'!#REF!</definedName>
    <definedName name="EngTab" localSheetId="11">'[1]Template'!#REF!,'[1]Template'!#REF!,'[1]Template'!#REF!,'[1]Template'!$B$11,'[1]Template'!$E$11,'[1]Template'!$O$11,'[1]Template'!$B$13:$B$61,'[1]Template'!$E$13,'[1]Template'!#REF!,'[1]Template'!$D$11,'[1]Template'!$D$13:$E$61,'[1]Template'!$N$13:$O$60,'[1]Template'!$N$11,'[1]Template'!#REF!</definedName>
    <definedName name="EngTab" localSheetId="10">'[1]Template'!#REF!,'[1]Template'!#REF!,'[1]Template'!#REF!,'[1]Template'!$B$11,'[1]Template'!$E$11,'[1]Template'!$O$11,'[1]Template'!$B$13:$B$61,'[1]Template'!$E$13,'[1]Template'!#REF!,'[1]Template'!$D$11,'[1]Template'!$D$13:$E$61,'[1]Template'!$N$13:$O$60,'[1]Template'!$N$11,'[1]Template'!#REF!</definedName>
    <definedName name="EngTab">#REF!,#REF!,#REF!,#REF!,#REF!,#REF!,#REF!,#REF!,#REF!,#REF!,#REF!,#REF!,#REF!,#REF!</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s>
  <calcPr fullCalcOnLoad="1"/>
</workbook>
</file>

<file path=xl/sharedStrings.xml><?xml version="1.0" encoding="utf-8"?>
<sst xmlns="http://schemas.openxmlformats.org/spreadsheetml/2006/main" count="787" uniqueCount="259">
  <si>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</si>
  <si>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</si>
  <si>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</si>
  <si>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</si>
  <si>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</si>
  <si>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</si>
  <si>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</si>
  <si>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</si>
  <si>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</si>
  <si>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</si>
  <si>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</si>
  <si>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</si>
  <si>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</si>
  <si>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Acquisition and administrative expenses (net)</t>
  </si>
  <si>
    <t>Fee and commission expenses</t>
  </si>
  <si>
    <t>Amortization of intangible assets</t>
  </si>
  <si>
    <t>Restructuring charges</t>
  </si>
  <si>
    <t>Total expenses</t>
  </si>
  <si>
    <t>Total income</t>
  </si>
  <si>
    <t>Income taxes</t>
  </si>
  <si>
    <t xml:space="preserve">Fee and commission income </t>
  </si>
  <si>
    <t>Property-Casualty</t>
  </si>
  <si>
    <t>Allianz Group</t>
  </si>
  <si>
    <t>Income from fully consolidated private equity investments</t>
  </si>
  <si>
    <t>Ceded premiums written</t>
  </si>
  <si>
    <t>Change in unearned premiums</t>
  </si>
  <si>
    <t>Fee and commission income</t>
  </si>
  <si>
    <t>Operating revenues</t>
  </si>
  <si>
    <t>Operating expenses</t>
  </si>
  <si>
    <t>Operating profit</t>
  </si>
  <si>
    <t>Non-operating items</t>
  </si>
  <si>
    <t>Statutory premiums</t>
  </si>
  <si>
    <t>Statutory premiums (net)</t>
  </si>
  <si>
    <t>Net interest income</t>
  </si>
  <si>
    <t>Net fee and commission income</t>
  </si>
  <si>
    <t>Interest expenses</t>
  </si>
  <si>
    <t>Expenses from fully consolidated private equity investments</t>
  </si>
  <si>
    <t>Operating income from financial assets and liabilities carried at fair value through income (net)</t>
  </si>
  <si>
    <t>Non-operating income from financial assets and liabilities carried at fair value through income (net)</t>
  </si>
  <si>
    <t>Reclassification of tax benefits</t>
  </si>
  <si>
    <t xml:space="preserve">Consolidation </t>
  </si>
  <si>
    <t>Acquisition-related expenses</t>
  </si>
  <si>
    <t>-p</t>
  </si>
  <si>
    <t>Claims and insurance benefits incurred (gross)</t>
  </si>
  <si>
    <t>Claims and insurance benefits incurred (ceded)</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</si>
  <si>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</si>
  <si>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</si>
  <si>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</si>
  <si>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</si>
  <si>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</si>
  <si>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</si>
  <si>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Net Income</t>
  </si>
  <si>
    <t>Asset Management</t>
  </si>
  <si>
    <t>Income before income taxes</t>
  </si>
  <si>
    <t>Corporate and Other</t>
  </si>
  <si>
    <t>Net income (loss)</t>
  </si>
  <si>
    <t>Net income (loss) attributable to:</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</si>
  <si>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</si>
  <si>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</si>
  <si>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</si>
  <si>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</si>
  <si>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</si>
  <si>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t>Euro mn</t>
  </si>
  <si>
    <t>- Shareholders</t>
  </si>
  <si>
    <t>- Non-controlling interests</t>
  </si>
  <si>
    <r>
      <t>Total revenues</t>
    </r>
    <r>
      <rPr>
        <b/>
        <vertAlign val="superscript"/>
        <sz val="8"/>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</si>
  <si>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</si>
  <si>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</si>
  <si>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</si>
  <si>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</si>
  <si>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</si>
  <si>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</si>
  <si>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</si>
  <si>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t xml:space="preserve">Income before income taxes </t>
  </si>
  <si>
    <t xml:space="preserve">Income (loss)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</si>
  <si>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</si>
  <si>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</si>
  <si>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</si>
  <si>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</si>
  <si>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</si>
  <si>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</si>
  <si>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</si>
  <si>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</si>
  <si>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</si>
  <si>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</si>
  <si>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</si>
  <si>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</si>
  <si>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</si>
  <si>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</si>
  <si>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</si>
  <si>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</si>
  <si>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</si>
  <si>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</si>
  <si>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</si>
  <si>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</si>
  <si>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</si>
  <si>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</si>
  <si>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</si>
  <si>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 xml:space="preserve">Certificated liabilites </t>
  </si>
  <si>
    <t>Total liabilities</t>
  </si>
  <si>
    <t>Shareholders' equity</t>
  </si>
  <si>
    <t>Non-controlling interests</t>
  </si>
  <si>
    <t>Total equity</t>
  </si>
  <si>
    <t>Total liabilities and equity</t>
  </si>
  <si>
    <t>Operating Key Performance Indicators (KPI)</t>
  </si>
  <si>
    <t>Combined ratio</t>
  </si>
  <si>
    <t>Loss ratio</t>
  </si>
  <si>
    <t>Expense ratio</t>
  </si>
  <si>
    <t>Group (Euro mn)</t>
  </si>
  <si>
    <t>Cost-income ratio</t>
  </si>
  <si>
    <r>
      <t>Total revenues</t>
    </r>
    <r>
      <rPr>
        <vertAlign val="superscript"/>
        <sz val="9"/>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</si>
  <si>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</si>
  <si>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Restructuring charges </t>
  </si>
  <si>
    <t>1Q14</t>
  </si>
  <si>
    <t>Summary Operating Key Performance Indicators (KPI)</t>
  </si>
  <si>
    <t>Non-operating amortization of intangible assets</t>
  </si>
  <si>
    <t>Operating amortization of intangible assets</t>
  </si>
  <si>
    <t>2Q14</t>
  </si>
  <si>
    <t>3Q14</t>
  </si>
  <si>
    <t>4Q14</t>
  </si>
  <si>
    <t>Margin on reserves in bps</t>
  </si>
  <si>
    <t>∆ 15 / 14</t>
  </si>
  <si>
    <t>1Q15</t>
  </si>
  <si>
    <t>2Q15</t>
  </si>
  <si>
    <t>3Q15</t>
  </si>
  <si>
    <t>4Q15</t>
  </si>
  <si>
    <t>Acquisition and administrative expenses (net), excluding acquisition-related expenses and one-off effects from pension revaluation</t>
  </si>
  <si>
    <t>One-off effects from pension revaluation</t>
  </si>
  <si>
    <t>Acquisition and administrative expenses (net), excluding one-off effects from pension revaluation</t>
  </si>
  <si>
    <t>Administrative expenses (net), excluding acquisition-related expenses and one-off effects from pension revaluation</t>
  </si>
  <si>
    <t>(starting from 1Q 2014)</t>
  </si>
  <si>
    <t>Deposits from insurance and investment contracts</t>
  </si>
  <si>
    <t>Subordinated liabilities</t>
  </si>
  <si>
    <t>Margin on reserves in basis points</t>
  </si>
  <si>
    <t>Reporting by segments and quarters</t>
  </si>
  <si>
    <t>By segments and quarters as of 31 December 2015</t>
  </si>
  <si>
    <t>Preliminary Consolidated Balance Sheets</t>
  </si>
  <si>
    <t>Preliminary Consolidated Income Statements</t>
  </si>
  <si>
    <t>Summary Key Performance Indicators (KPI)</t>
  </si>
  <si>
    <t>Property-Casualty insurance operations by reportable segments</t>
  </si>
  <si>
    <t>Three months ended 31 December</t>
  </si>
  <si>
    <t xml:space="preserve"> as stated</t>
  </si>
  <si>
    <r>
      <t xml:space="preserve"> internal </t>
    </r>
    <r>
      <rPr>
        <b/>
        <vertAlign val="superscript"/>
        <sz val="12"/>
        <rFont val="Arial"/>
        <family val="2"/>
      </rPr>
      <t>1)</t>
    </r>
  </si>
  <si>
    <t>€ mn</t>
  </si>
  <si>
    <t>%</t>
  </si>
  <si>
    <t>Germany</t>
  </si>
  <si>
    <t>Switzerland</t>
  </si>
  <si>
    <t>Austria</t>
  </si>
  <si>
    <r>
      <t>Central &amp; Eastern Europe</t>
    </r>
    <r>
      <rPr>
        <vertAlign val="superscript"/>
        <sz val="12"/>
        <rFont val="Arial"/>
        <family val="2"/>
      </rPr>
      <t>2)</t>
    </r>
  </si>
  <si>
    <t>Poland</t>
  </si>
  <si>
    <t>Slovakia</t>
  </si>
  <si>
    <t>Hungary</t>
  </si>
  <si>
    <t>Czech Republic</t>
  </si>
  <si>
    <t>Other</t>
  </si>
  <si>
    <r>
      <t>n/m</t>
    </r>
    <r>
      <rPr>
        <vertAlign val="superscript"/>
        <sz val="12"/>
        <rFont val="Arial"/>
        <family val="2"/>
      </rPr>
      <t>12)</t>
    </r>
  </si>
  <si>
    <t>German Speaking Countries and Central &amp; Eastern Europe</t>
  </si>
  <si>
    <r>
      <t>Italy</t>
    </r>
    <r>
      <rPr>
        <vertAlign val="superscript"/>
        <sz val="12"/>
        <rFont val="Arial"/>
        <family val="2"/>
      </rPr>
      <t>3)</t>
    </r>
  </si>
  <si>
    <t>France</t>
  </si>
  <si>
    <t>Benelux</t>
  </si>
  <si>
    <t xml:space="preserve">Turkey </t>
  </si>
  <si>
    <t>Greece</t>
  </si>
  <si>
    <t>Africa</t>
  </si>
  <si>
    <t>Middle East</t>
  </si>
  <si>
    <r>
      <t>Western &amp; Southern Europe, Middle East, Africa and India</t>
    </r>
    <r>
      <rPr>
        <b/>
        <vertAlign val="superscript"/>
        <sz val="8.4"/>
        <rFont val="Arial"/>
        <family val="2"/>
      </rPr>
      <t>4)</t>
    </r>
  </si>
  <si>
    <t>Spain</t>
  </si>
  <si>
    <t>Portugal</t>
  </si>
  <si>
    <t>Latin America</t>
  </si>
  <si>
    <t>Iberia &amp; Latin America</t>
  </si>
  <si>
    <r>
      <t>Allianz Global Corporate &amp; Specialty</t>
    </r>
    <r>
      <rPr>
        <vertAlign val="superscript"/>
        <sz val="12"/>
        <rFont val="Arial"/>
        <family val="2"/>
      </rPr>
      <t>5)</t>
    </r>
  </si>
  <si>
    <t>AGCS excl. Fireman's Fund</t>
  </si>
  <si>
    <t>Fireman's Fund</t>
  </si>
  <si>
    <r>
      <t>Reinsurance PC</t>
    </r>
    <r>
      <rPr>
        <vertAlign val="superscript"/>
        <sz val="12"/>
        <rFont val="Arial"/>
        <family val="2"/>
      </rPr>
      <t>6)</t>
    </r>
  </si>
  <si>
    <t>Reinsurance PC excl. San Francisco RE</t>
  </si>
  <si>
    <t>San Francisco RE</t>
  </si>
  <si>
    <t>Credit Insurance</t>
  </si>
  <si>
    <t xml:space="preserve">United Kingdom </t>
  </si>
  <si>
    <t>Ireland</t>
  </si>
  <si>
    <r>
      <t>United States</t>
    </r>
    <r>
      <rPr>
        <vertAlign val="superscript"/>
        <sz val="12"/>
        <rFont val="Arial"/>
        <family val="2"/>
      </rPr>
      <t>7)</t>
    </r>
  </si>
  <si>
    <r>
      <t>Australia</t>
    </r>
    <r>
      <rPr>
        <vertAlign val="superscript"/>
        <sz val="12"/>
        <rFont val="Arial"/>
        <family val="2"/>
      </rPr>
      <t>8)</t>
    </r>
  </si>
  <si>
    <t>Russia</t>
  </si>
  <si>
    <t>Ukraine</t>
  </si>
  <si>
    <r>
      <t>Global Insurance Lines &amp; Anglo Markets</t>
    </r>
    <r>
      <rPr>
        <b/>
        <vertAlign val="superscript"/>
        <sz val="12"/>
        <rFont val="Arial"/>
        <family val="2"/>
      </rPr>
      <t>9)</t>
    </r>
  </si>
  <si>
    <t xml:space="preserve">Asia Pacific </t>
  </si>
  <si>
    <r>
      <t>Allianz Worldwide Partners</t>
    </r>
    <r>
      <rPr>
        <b/>
        <vertAlign val="superscript"/>
        <sz val="12"/>
        <rFont val="Arial"/>
        <family val="2"/>
      </rPr>
      <t>10</t>
    </r>
    <r>
      <rPr>
        <vertAlign val="superscript"/>
        <sz val="12"/>
        <rFont val="Arial"/>
        <family val="2"/>
      </rPr>
      <t>)</t>
    </r>
  </si>
  <si>
    <r>
      <t>Consolidation and Other</t>
    </r>
    <r>
      <rPr>
        <b/>
        <vertAlign val="superscript"/>
        <sz val="12"/>
        <rFont val="Arial"/>
        <family val="2"/>
      </rPr>
      <t>11), 12)</t>
    </r>
  </si>
  <si>
    <t>Total</t>
  </si>
  <si>
    <t>1) This reflects gross premiums written on an internal basis, adjusted for foreign currency translation and (de-)consolidation effects.</t>
  </si>
  <si>
    <t>2) Includes income and expense items from a management holding and consolidations between countries in this region.</t>
  </si>
  <si>
    <t xml:space="preserve">3) Effective 1 July 2014, the Allianz Group acquired parts of the insurance business of UnipolSai Assicurazioni S.p.A., Bologna. </t>
  </si>
  <si>
    <t>6) The results from the run-off portfolio included in San Francisco Reinsurance Company Corp., a former subsidiary of Fireman’s Fund Insurance Company, have been reported within Reinsurance PC since 1 January 2015.</t>
  </si>
  <si>
    <t xml:space="preserve">7) Previous period figures for United States were not adjusted and include the prior year business of Fireman’s Fund Insurance Company.
</t>
  </si>
  <si>
    <t>8) Effective 1 January 2015, the Allianz Group acquired the Property-Casualty insurance business of the Territory Insurance Office (TIO Business), Darwin.</t>
  </si>
  <si>
    <t>11) Represents elimination of transactions between Allianz Group companies in different geographic regions.</t>
  </si>
  <si>
    <t>12) Presentation not meaningful.</t>
  </si>
  <si>
    <t>Twelve months ended 31 December</t>
  </si>
  <si>
    <r>
      <t>n/m</t>
    </r>
    <r>
      <rPr>
        <vertAlign val="superscript"/>
        <sz val="12"/>
        <rFont val="Arial"/>
        <family val="2"/>
      </rPr>
      <t>13)</t>
    </r>
  </si>
  <si>
    <t>13) Presentation not meaningful.</t>
  </si>
  <si>
    <t>Life/Health insurance operations by reportable segments</t>
  </si>
  <si>
    <r>
      <t>Statutory premiums</t>
    </r>
    <r>
      <rPr>
        <b/>
        <vertAlign val="superscript"/>
        <sz val="12"/>
        <rFont val="Arial"/>
        <family val="2"/>
      </rPr>
      <t xml:space="preserve"> 1)</t>
    </r>
  </si>
  <si>
    <r>
      <t>Margin on reserves</t>
    </r>
    <r>
      <rPr>
        <b/>
        <vertAlign val="superscript"/>
        <sz val="12"/>
        <rFont val="Arial"/>
        <family val="2"/>
      </rPr>
      <t xml:space="preserve"> 2)</t>
    </r>
  </si>
  <si>
    <r>
      <t xml:space="preserve"> internal</t>
    </r>
    <r>
      <rPr>
        <b/>
        <vertAlign val="superscript"/>
        <sz val="12"/>
        <rFont val="Arial"/>
        <family val="2"/>
      </rPr>
      <t xml:space="preserve"> 3)</t>
    </r>
  </si>
  <si>
    <t>€ mn</t>
  </si>
  <si>
    <t>bps</t>
  </si>
  <si>
    <t>Germany Life</t>
  </si>
  <si>
    <t>Germany Health</t>
  </si>
  <si>
    <t>Central &amp; Eastern Europe</t>
  </si>
  <si>
    <t xml:space="preserve">   Poland</t>
  </si>
  <si>
    <t xml:space="preserve">   Slovakia</t>
  </si>
  <si>
    <t xml:space="preserve">   Czech Republic</t>
  </si>
  <si>
    <t xml:space="preserve">   Hungary</t>
  </si>
  <si>
    <r>
      <t xml:space="preserve">   Other </t>
    </r>
    <r>
      <rPr>
        <vertAlign val="superscript"/>
        <sz val="12"/>
        <rFont val="Arial"/>
        <family val="2"/>
      </rPr>
      <t>4)</t>
    </r>
  </si>
  <si>
    <r>
      <t xml:space="preserve">─ </t>
    </r>
    <r>
      <rPr>
        <vertAlign val="superscript"/>
        <sz val="12"/>
        <rFont val="Arial"/>
        <family val="2"/>
      </rPr>
      <t>5)</t>
    </r>
  </si>
  <si>
    <t>Italy</t>
  </si>
  <si>
    <t>Turkey</t>
  </si>
  <si>
    <r>
      <t>Western &amp; Southern Europe, Middle East, Africa and India</t>
    </r>
    <r>
      <rPr>
        <b/>
        <vertAlign val="superscript"/>
        <sz val="12"/>
        <rFont val="Arial"/>
        <family val="2"/>
      </rPr>
      <t xml:space="preserve"> 6)</t>
    </r>
  </si>
  <si>
    <t>USA</t>
  </si>
  <si>
    <t>Reinsurance LH</t>
  </si>
  <si>
    <t>Global Insurance Lines &amp; Anglo Markets</t>
  </si>
  <si>
    <t>Asian-Pacific countries</t>
  </si>
  <si>
    <t xml:space="preserve">   South Korea</t>
  </si>
  <si>
    <t xml:space="preserve">   Taiwan</t>
  </si>
  <si>
    <t xml:space="preserve">   Indonesia</t>
  </si>
  <si>
    <t xml:space="preserve">   Malaysia</t>
  </si>
  <si>
    <t xml:space="preserve">   Thailand</t>
  </si>
  <si>
    <t xml:space="preserve">   China</t>
  </si>
  <si>
    <t>Global Life</t>
  </si>
  <si>
    <t>Asia Pacific</t>
  </si>
  <si>
    <r>
      <t>Consolidation</t>
    </r>
    <r>
      <rPr>
        <b/>
        <vertAlign val="superscript"/>
        <sz val="12"/>
        <rFont val="Arial"/>
        <family val="2"/>
      </rPr>
      <t xml:space="preserve"> 7)</t>
    </r>
  </si>
  <si>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</si>
  <si>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2) Represents annualized operating profit divided by the average of the current quarter-end and previous quarter-end net reserves, where net reserves equal reserves for loss and loss adjustment expenses, reserves 
     for insurance and investment contracts and financial liabilities for unit-linked contracts less reinsurance assets.</t>
  </si>
  <si>
    <t>3) Statutory premiums adjusted for foreign currency translation and (de-)consolidation effects.</t>
  </si>
  <si>
    <t>4) Includes income and expense items from management holdings, smaller operating entities and consolidations between countries in these regions.</t>
  </si>
  <si>
    <t>5) Presentation not meaningful.</t>
  </si>
  <si>
    <t>7) Represents elimination of transactions between Allianz Group companies in different geographic regions.</t>
  </si>
  <si>
    <t>German Speaking Countries and 
Central &amp; Eastern Europe</t>
  </si>
  <si>
    <t>Operations by geographic regions</t>
  </si>
  <si>
    <t>(incl. previous year comparison)</t>
  </si>
  <si>
    <t>4Q 2015</t>
  </si>
  <si>
    <t>4Q 2014</t>
  </si>
  <si>
    <t>12M 2015</t>
  </si>
  <si>
    <t>4) Includes € 1 mn operating profit for 2014 from a management holding located in Luxembourg. Includes € 5 MN operating profit from an associated entity in Asia Pacific.</t>
  </si>
  <si>
    <t>9) Includes € 1 mn operating loss and € 1 mn operating loss for 2015 and 2014, respectively, from AGF UK.</t>
  </si>
  <si>
    <t xml:space="preserve">10) The reportable segment Allianz Worldwide Partners includes the Global Assistance business as well as the business of Allianz Worldwide Care and the reinsurance business of Allianz Global Automotive in addition to income and expenses from a management holding. </t>
  </si>
  <si>
    <t>5) Effective 1January 2015, Fireman’s Fund Insurance Company was integrated into AGCS Group. Previous period figures were not adjusted. The sale of the renewal rights for personal lines is effective 1 April 2015.</t>
  </si>
  <si>
    <t xml:space="preserve">5) Effective 1January 2015, Fireman’s Fund Insurance Company was integrated into AGCS Group. Previous period figures were not adjusted. The sale of the renewal rights for personal lines is effective 1 April 2015. </t>
  </si>
  <si>
    <t>10) The reportable segment Allianz Worldwide Partners includes the Global Assistance business as well as the business of Allianz Worldwide Care and the reinsurance business of Allianz Global Automotive in addition  to income and expenses from a management holding.</t>
  </si>
  <si>
    <t>4) Includes € 4 mn and € 7 mn operating profit for 2015 and 2014, respectively, from a management holding located in Luxembourg. Includes € 21 mn operating profit from an associated entity in Asia Pacific.</t>
  </si>
  <si>
    <t xml:space="preserve">    12M 2015 figures include the net gain on the sale of the personal insurance business to ACE Limited of € 0.2 bn.</t>
  </si>
  <si>
    <t>9) Includes € 8 mn operating loss and € 3 mn operating profit for 2015 and 2014, respectively, from AGF UK.</t>
  </si>
  <si>
    <t>12) The 2014 analysis of the Allianz Group’s asbestos risks resulted in a reduction of reserves and a positive run-off result of € 86 mn reflected in the operating profit for 2014.</t>
  </si>
  <si>
    <t>6) Includes € 9 mn operating profit for 2015 from an associated entity in Asia Pacific.</t>
  </si>
  <si>
    <t>6) Includes 34 mn operating profit for 2015 from an associated entity in Asia Pacific.</t>
  </si>
  <si>
    <t>2) Represents operating profit (loss) divided by the average of the current and previous year-end net reserves, where net reserves equal reserves for loss and loss adjustment expenses, reserves for insurance and 
    investment contracts and financial liabilities for unit-linked contracts less reinsurance assets.</t>
  </si>
  <si>
    <t>Financial information as of 31 December 2015</t>
  </si>
  <si>
    <t>Operating Profit Reconciliation by segments and quarters</t>
  </si>
  <si>
    <t>Consolidated Balance Sheets</t>
  </si>
  <si>
    <t xml:space="preserve">Consolidated Income Statements </t>
  </si>
  <si>
    <t xml:space="preserve">Operating Profit Reconciliation </t>
  </si>
  <si>
    <t>Operating Profit Reconciliation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</si>
</sst>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dd/m/yyyy"/>
    <numFmt numFmtId="167" formatCode="0.0%"/>
    <numFmt numFmtId="168" formatCode="_-&quot;L.&quot;\ * #,##0_-;\-&quot;L.&quot;\ * #,##0_-;_-&quot;L.&quot;\ * &quot;-&quot;_-;_-@_-"/>
    <numFmt numFmtId="169" formatCode="_-&quot;L.&quot;\ * #,##0.00_-;\-&quot;L.&quot;\ * #,##0.00_-;_-&quot;L.&quot;\ * &quot;-&quot;??_-;_-@_-"/>
    <numFmt numFmtId="170" formatCode="#,###,##0;\ \(#,###,##0\);\—"/>
    <numFmt numFmtId="171" formatCode="0.0"/>
    <numFmt numFmtId="172" formatCode="##0;\(##0\);\—"/>
    <numFmt numFmtId="173" formatCode="##0.0;\(##0.0\);\—"/>
    <numFmt numFmtId="174" formatCode="#,###,##0;\ \-#,###,##0;0"/>
    <numFmt numFmtId="175" formatCode="#,##0.0"/>
    <numFmt numFmtId="176" formatCode="#,##0.000"/>
    <numFmt numFmtId="177" formatCode="#,##0.0000"/>
    <numFmt numFmtId="178" formatCode="#,##0.00000"/>
    <numFmt numFmtId="179" formatCode="#,##0.000000"/>
    <numFmt numFmtId="180" formatCode="#,##0.0000000"/>
    <numFmt numFmtId="181" formatCode="0.0000"/>
    <numFmt numFmtId="182" formatCode="0.000"/>
    <numFmt numFmtId="183" formatCode="#,##0.00000000"/>
    <numFmt numFmtId="184" formatCode="#,###,##0.0;\ \(#,###,##0.0\);\—"/>
  </numFmts>
  <fonts count="87">
    <font>
      <sz val="10"/>
      <name val="Arial"/>
      <family val="0"/>
    </font>
    <font>
      <sz val="10"/>
      <color indexed="8"/>
      <name val="Arial"/>
      <family val="2"/>
    </font>
    <font>
      <u val="single"/>
      <sz val="10"/>
      <color indexed="12"/>
      <name val="Arial"/>
      <family val="2"/>
    </font>
    <font>
      <b/>
      <sz val="10"/>
      <color indexed="8"/>
      <name val="Arial"/>
      <family val="2"/>
    </font>
    <font>
      <b/>
      <i/>
      <sz val="12"/>
      <color indexed="8"/>
      <name val="Arial"/>
      <family val="2"/>
    </font>
    <font>
      <sz val="12"/>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sz val="11"/>
      <color indexed="12"/>
      <name val="Arial"/>
      <family val="2"/>
    </font>
    <font>
      <vertAlign val="superscript"/>
      <sz val="8"/>
      <name val="Arial"/>
      <family val="2"/>
    </font>
    <font>
      <b/>
      <sz val="11"/>
      <color indexed="18"/>
      <name val="Arial"/>
      <family val="2"/>
    </font>
    <font>
      <b/>
      <sz val="10"/>
      <color indexed="10"/>
      <name val="Arial"/>
      <family val="2"/>
    </font>
    <font>
      <b/>
      <sz val="8"/>
      <color indexed="10"/>
      <name val="Arial"/>
      <family val="2"/>
    </font>
    <font>
      <sz val="10"/>
      <color indexed="10"/>
      <name val="Arial"/>
      <family val="2"/>
    </font>
    <font>
      <sz val="10"/>
      <name val="MS Sans Serif"/>
      <family val="2"/>
    </font>
    <font>
      <sz val="12"/>
      <name val="SWISS"/>
      <family val="0"/>
    </font>
    <font>
      <sz val="10"/>
      <name val="Courier"/>
      <family val="3"/>
    </font>
    <font>
      <b/>
      <sz val="10"/>
      <color indexed="9"/>
      <name val="Arial"/>
      <family val="2"/>
    </font>
    <font>
      <b/>
      <vertAlign val="superscript"/>
      <sz val="8"/>
      <name val="Arial"/>
      <family val="2"/>
    </font>
    <font>
      <b/>
      <sz val="12"/>
      <name val="Arial"/>
      <family val="2"/>
    </font>
    <font>
      <b/>
      <sz val="10"/>
      <color indexed="45"/>
      <name val="Arial"/>
      <family val="2"/>
    </font>
    <font>
      <b/>
      <sz val="18"/>
      <color indexed="18"/>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9"/>
      <name val="Arial"/>
      <family val="2"/>
    </font>
    <font>
      <b/>
      <sz val="9"/>
      <name val="Arial"/>
      <family val="2"/>
    </font>
    <font>
      <b/>
      <sz val="9"/>
      <color indexed="12"/>
      <name val="Arial"/>
      <family val="2"/>
    </font>
    <font>
      <b/>
      <sz val="9"/>
      <color indexed="18"/>
      <name val="Arial"/>
      <family val="2"/>
    </font>
    <font>
      <vertAlign val="superscript"/>
      <sz val="9"/>
      <name val="Arial"/>
      <family val="2"/>
    </font>
    <font>
      <sz val="9"/>
      <color indexed="12"/>
      <name val="Arial"/>
      <family val="2"/>
    </font>
    <font>
      <b/>
      <sz val="12"/>
      <color indexed="12"/>
      <name val="Arial"/>
      <family val="2"/>
    </font>
    <font>
      <sz val="12"/>
      <color indexed="18"/>
      <name val="Arial"/>
      <family val="2"/>
    </font>
    <font>
      <b/>
      <vertAlign val="superscript"/>
      <sz val="12"/>
      <name val="Arial"/>
      <family val="2"/>
    </font>
    <font>
      <vertAlign val="superscript"/>
      <sz val="12"/>
      <name val="Arial"/>
      <family val="2"/>
    </font>
    <font>
      <b/>
      <vertAlign val="superscript"/>
      <sz val="8.4"/>
      <name val="Arial"/>
      <family val="2"/>
    </font>
    <font>
      <b/>
      <sz val="1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rgb="FF0000FF"/>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indexed="65"/>
        <bgColor indexed="64"/>
      </patternFill>
    </fill>
    <fill>
      <patternFill patternType="solid">
        <fgColor theme="0"/>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right/>
      <top style="thin">
        <color indexed="48"/>
      </top>
      <bottom style="thin">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medium"/>
    </border>
    <border>
      <left/>
      <right/>
      <top style="dotted"/>
      <bottom style="dotted"/>
    </border>
    <border>
      <left/>
      <right/>
      <top style="dotted"/>
      <bottom style="medium"/>
    </border>
    <border>
      <left/>
      <right/>
      <top/>
      <bottom style="dotted"/>
    </border>
    <border>
      <left/>
      <right/>
      <top style="dotted"/>
      <bottom/>
    </border>
    <border>
      <left/>
      <right/>
      <top/>
      <bottom style="dashed"/>
    </border>
    <border>
      <left/>
      <right/>
      <top style="medium"/>
      <bottom/>
    </border>
    <border>
      <left>
        <color indexed="63"/>
      </left>
      <right style="thin">
        <color theme="1" tint="0.24998000264167786"/>
      </right>
      <top style="medium"/>
      <bottom>
        <color indexed="63"/>
      </bottom>
    </border>
    <border>
      <left>
        <color indexed="63"/>
      </left>
      <right style="thin">
        <color theme="1" tint="0.24998000264167786"/>
      </right>
      <top>
        <color indexed="63"/>
      </top>
      <bottom>
        <color indexed="63"/>
      </bottom>
    </border>
    <border>
      <left>
        <color indexed="63"/>
      </left>
      <right style="thin">
        <color theme="1" tint="0.24998000264167786"/>
      </right>
      <top/>
      <bottom style="medium"/>
    </border>
    <border>
      <left>
        <color indexed="63"/>
      </left>
      <right>
        <color indexed="63"/>
      </right>
      <top style="dashed"/>
      <bottom style="medium"/>
    </border>
    <border>
      <left>
        <color indexed="63"/>
      </left>
      <right>
        <color indexed="63"/>
      </right>
      <top style="dashed"/>
      <bottom>
        <color indexed="63"/>
      </bottom>
    </border>
    <border>
      <left>
        <color indexed="63"/>
      </left>
      <right>
        <color indexed="63"/>
      </right>
      <top style="medium">
        <color indexed="62"/>
      </top>
      <bottom style="medium">
        <color indexed="62"/>
      </bottom>
    </border>
    <border>
      <left>
        <color indexed="63"/>
      </left>
      <right>
        <color indexed="63"/>
      </right>
      <top style="medium">
        <color indexed="62"/>
      </top>
      <bottom>
        <color indexed="63"/>
      </bottom>
    </border>
    <border>
      <left>
        <color indexed="63"/>
      </left>
      <right>
        <color indexed="63"/>
      </right>
      <top style="hair">
        <color indexed="55"/>
      </top>
      <bottom style="thin">
        <color indexed="55"/>
      </bottom>
    </border>
    <border>
      <left>
        <color indexed="63"/>
      </left>
      <right>
        <color indexed="63"/>
      </right>
      <top style="thin">
        <color indexed="55"/>
      </top>
      <bottom>
        <color indexed="63"/>
      </bottom>
    </border>
    <border>
      <left>
        <color indexed="63"/>
      </left>
      <right>
        <color indexed="63"/>
      </right>
      <top>
        <color indexed="63"/>
      </top>
      <bottom style="hair">
        <color indexed="55"/>
      </bottom>
    </border>
    <border>
      <left>
        <color indexed="63"/>
      </left>
      <right>
        <color indexed="63"/>
      </right>
      <top style="medium">
        <color indexed="55"/>
      </top>
      <bottom style="medium">
        <color indexed="62"/>
      </bottom>
    </border>
    <border>
      <left>
        <color indexed="63"/>
      </left>
      <right>
        <color indexed="63"/>
      </right>
      <top>
        <color indexed="63"/>
      </top>
      <bottom style="medium">
        <color indexed="62"/>
      </bottom>
    </border>
    <border>
      <left>
        <color indexed="63"/>
      </left>
      <right>
        <color indexed="63"/>
      </right>
      <top style="medium">
        <color indexed="55"/>
      </top>
      <bottom style="medium">
        <color indexed="18"/>
      </bottom>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0" fontId="72" fillId="0" borderId="0" applyNumberFormat="0" applyFill="0" applyBorder="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6"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0" fontId="77" fillId="29" borderId="0" applyNumberFormat="0" applyBorder="0" applyAlignment="0" applyProtection="0"/>
    <xf numFmtId="0" fontId="0" fillId="0" borderId="0">
      <alignment/>
      <protection/>
    </xf>
    <xf numFmtId="0" fontId="0" fillId="0" borderId="0">
      <alignment/>
      <protection/>
    </xf>
    <xf numFmtId="0" fontId="68" fillId="0" borderId="0">
      <alignment/>
      <protection/>
    </xf>
    <xf numFmtId="0" fontId="30" fillId="30" borderId="0">
      <alignment/>
      <protection/>
    </xf>
    <xf numFmtId="0" fontId="0" fillId="31" borderId="4" applyNumberFormat="0" applyFont="0" applyAlignment="0" applyProtection="0"/>
    <xf numFmtId="9" fontId="0" fillId="0" borderId="0" applyFont="0" applyFill="0" applyBorder="0" applyAlignment="0" applyProtection="0"/>
    <xf numFmtId="4" fontId="3" fillId="32" borderId="5" applyNumberFormat="0" applyProtection="0">
      <alignment vertical="center"/>
    </xf>
    <xf numFmtId="4" fontId="5" fillId="0" borderId="5" applyNumberFormat="0" applyProtection="0">
      <alignment vertical="center"/>
    </xf>
    <xf numFmtId="4" fontId="4" fillId="32" borderId="5" applyNumberFormat="0" applyProtection="0">
      <alignment vertical="center"/>
    </xf>
    <xf numFmtId="4" fontId="5" fillId="32" borderId="5" applyNumberFormat="0" applyProtection="0">
      <alignment horizontal="left" vertical="center" indent="1"/>
    </xf>
    <xf numFmtId="4" fontId="6" fillId="0" borderId="5" applyNumberFormat="0" applyProtection="0">
      <alignment horizontal="left" vertical="center" wrapText="1" indent="1"/>
    </xf>
    <xf numFmtId="0" fontId="3" fillId="32" borderId="5" applyNumberFormat="0" applyProtection="0">
      <alignment horizontal="left" vertical="top" indent="1"/>
    </xf>
    <xf numFmtId="0" fontId="0" fillId="0" borderId="0">
      <alignment/>
      <protection/>
    </xf>
    <xf numFmtId="4" fontId="1" fillId="0" borderId="0" applyNumberFormat="0" applyProtection="0">
      <alignment horizontal="left" vertical="center" indent="1"/>
    </xf>
    <xf numFmtId="4" fontId="1" fillId="0" borderId="0" applyNumberFormat="0" applyProtection="0">
      <alignment horizontal="left" vertical="center" indent="1"/>
    </xf>
    <xf numFmtId="4" fontId="3" fillId="0" borderId="0" applyNumberFormat="0" applyProtection="0">
      <alignment horizontal="left" vertical="center" wrapText="1" indent="1"/>
    </xf>
    <xf numFmtId="4" fontId="5" fillId="33" borderId="5" applyNumberFormat="0" applyProtection="0">
      <alignment horizontal="right" vertical="center"/>
    </xf>
    <xf numFmtId="4" fontId="5" fillId="34" borderId="5" applyNumberFormat="0" applyProtection="0">
      <alignment horizontal="right" vertical="center"/>
    </xf>
    <xf numFmtId="4" fontId="5" fillId="35" borderId="5" applyNumberFormat="0" applyProtection="0">
      <alignment horizontal="right" vertical="center"/>
    </xf>
    <xf numFmtId="4" fontId="5" fillId="36" borderId="5" applyNumberFormat="0" applyProtection="0">
      <alignment horizontal="right" vertical="center"/>
    </xf>
    <xf numFmtId="4" fontId="5" fillId="37" borderId="5" applyNumberFormat="0" applyProtection="0">
      <alignment horizontal="right" vertical="center"/>
    </xf>
    <xf numFmtId="4" fontId="5" fillId="38" borderId="5" applyNumberFormat="0" applyProtection="0">
      <alignment horizontal="right" vertical="center"/>
    </xf>
    <xf numFmtId="4" fontId="5" fillId="39" borderId="5" applyNumberFormat="0" applyProtection="0">
      <alignment horizontal="right" vertical="center"/>
    </xf>
    <xf numFmtId="4" fontId="5" fillId="40" borderId="5" applyNumberFormat="0" applyProtection="0">
      <alignment horizontal="right" vertical="center"/>
    </xf>
    <xf numFmtId="4" fontId="5" fillId="41" borderId="5" applyNumberFormat="0" applyProtection="0">
      <alignment horizontal="right" vertical="center"/>
    </xf>
    <xf numFmtId="4" fontId="3" fillId="0" borderId="0" applyNumberFormat="0" applyProtection="0">
      <alignment horizontal="left" vertical="center" indent="1"/>
    </xf>
    <xf numFmtId="4" fontId="6" fillId="0" borderId="0" applyNumberFormat="0" applyProtection="0">
      <alignment horizontal="left" vertical="center" indent="1"/>
    </xf>
    <xf numFmtId="4" fontId="6" fillId="0" borderId="0" applyNumberFormat="0" applyProtection="0">
      <alignment horizontal="left" vertical="center" indent="1"/>
    </xf>
    <xf numFmtId="4" fontId="6" fillId="42" borderId="0" applyNumberFormat="0" applyProtection="0">
      <alignment horizontal="left" vertical="center" indent="1"/>
    </xf>
    <xf numFmtId="4" fontId="1" fillId="0" borderId="5" applyNumberFormat="0" applyProtection="0">
      <alignment horizontal="right" vertical="center"/>
    </xf>
    <xf numFmtId="4" fontId="1" fillId="0" borderId="5" applyNumberFormat="0" applyProtection="0">
      <alignment horizontal="right" vertical="center"/>
    </xf>
    <xf numFmtId="4" fontId="7" fillId="0" borderId="0" applyNumberFormat="0" applyProtection="0">
      <alignment horizontal="left" vertical="center" indent="1"/>
    </xf>
    <xf numFmtId="4" fontId="7" fillId="0" borderId="0" applyNumberFormat="0" applyProtection="0">
      <alignment horizontal="left" vertical="center" wrapText="1" indent="1"/>
    </xf>
    <xf numFmtId="4" fontId="7" fillId="0" borderId="0" applyNumberFormat="0" applyProtection="0">
      <alignment horizontal="left" vertical="center" indent="1"/>
    </xf>
    <xf numFmtId="0" fontId="0" fillId="42" borderId="5" applyNumberFormat="0" applyProtection="0">
      <alignment horizontal="left" vertical="center" indent="1"/>
    </xf>
    <xf numFmtId="0" fontId="11" fillId="0" borderId="5">
      <alignment/>
      <protection/>
    </xf>
    <xf numFmtId="0" fontId="0" fillId="42" borderId="5" applyNumberFormat="0" applyProtection="0">
      <alignment horizontal="left" vertical="top" indent="1"/>
    </xf>
    <xf numFmtId="0" fontId="11" fillId="0" borderId="5">
      <alignment/>
      <protection/>
    </xf>
    <xf numFmtId="0" fontId="0" fillId="43" borderId="5" applyNumberFormat="0" applyProtection="0">
      <alignment horizontal="left" vertical="center" indent="1"/>
    </xf>
    <xf numFmtId="0" fontId="11" fillId="0" borderId="5">
      <alignment/>
      <protection/>
    </xf>
    <xf numFmtId="0" fontId="0" fillId="43" borderId="5" applyNumberFormat="0" applyProtection="0">
      <alignment horizontal="left" vertical="top" indent="1"/>
    </xf>
    <xf numFmtId="0" fontId="11" fillId="0" borderId="5">
      <alignment/>
      <protection/>
    </xf>
    <xf numFmtId="0" fontId="0" fillId="44" borderId="5" applyNumberFormat="0" applyProtection="0">
      <alignment horizontal="left" vertical="center" indent="1"/>
    </xf>
    <xf numFmtId="0" fontId="11" fillId="0" borderId="5">
      <alignment/>
      <protection/>
    </xf>
    <xf numFmtId="0" fontId="0" fillId="44" borderId="5" applyNumberFormat="0" applyProtection="0">
      <alignment horizontal="left" vertical="top" indent="1"/>
    </xf>
    <xf numFmtId="0" fontId="11" fillId="0" borderId="5">
      <alignment/>
      <protection/>
    </xf>
    <xf numFmtId="0" fontId="0" fillId="45" borderId="5" applyNumberFormat="0" applyProtection="0">
      <alignment horizontal="left" vertical="center" indent="1"/>
    </xf>
    <xf numFmtId="0" fontId="11" fillId="0" borderId="5">
      <alignment/>
      <protection/>
    </xf>
    <xf numFmtId="0" fontId="0" fillId="45" borderId="5" applyNumberFormat="0" applyProtection="0">
      <alignment horizontal="left" vertical="top" indent="1"/>
    </xf>
    <xf numFmtId="0" fontId="11" fillId="0" borderId="5">
      <alignment/>
      <protection/>
    </xf>
    <xf numFmtId="0" fontId="0" fillId="0" borderId="0">
      <alignment/>
      <protection/>
    </xf>
    <xf numFmtId="4" fontId="5" fillId="45" borderId="5" applyNumberFormat="0" applyProtection="0">
      <alignment vertical="center"/>
    </xf>
    <xf numFmtId="4" fontId="8" fillId="45" borderId="5" applyNumberFormat="0" applyProtection="0">
      <alignment vertical="center"/>
    </xf>
    <xf numFmtId="4" fontId="6" fillId="44" borderId="6" applyNumberFormat="0" applyProtection="0">
      <alignment horizontal="left" vertical="center" indent="1"/>
    </xf>
    <xf numFmtId="4" fontId="6" fillId="0" borderId="5" applyNumberFormat="0" applyProtection="0">
      <alignment horizontal="left" vertical="center" indent="1"/>
    </xf>
    <xf numFmtId="0" fontId="1" fillId="46" borderId="5" applyNumberFormat="0" applyProtection="0">
      <alignment horizontal="left" vertical="top" indent="1"/>
    </xf>
    <xf numFmtId="0" fontId="0" fillId="0" borderId="0">
      <alignment/>
      <protection/>
    </xf>
    <xf numFmtId="4" fontId="1" fillId="0" borderId="5" applyNumberFormat="0" applyProtection="0">
      <alignment horizontal="right" vertical="center"/>
    </xf>
    <xf numFmtId="4" fontId="1" fillId="0" borderId="5" applyNumberFormat="0" applyProtection="0">
      <alignment horizontal="right" vertical="center"/>
    </xf>
    <xf numFmtId="4" fontId="8" fillId="45" borderId="5" applyNumberFormat="0" applyProtection="0">
      <alignment horizontal="right" vertical="center"/>
    </xf>
    <xf numFmtId="4" fontId="3" fillId="0" borderId="5" applyNumberFormat="0" applyProtection="0">
      <alignment horizontal="right" vertical="center"/>
    </xf>
    <xf numFmtId="4" fontId="3" fillId="0" borderId="5" applyNumberFormat="0" applyProtection="0">
      <alignment horizontal="left" vertical="center" wrapText="1" indent="1"/>
    </xf>
    <xf numFmtId="0" fontId="3" fillId="0" borderId="5" applyNumberFormat="0" applyProtection="0">
      <alignment horizontal="left" vertical="top" wrapText="1" indent="1"/>
    </xf>
    <xf numFmtId="0" fontId="0" fillId="0" borderId="0">
      <alignment/>
      <protection/>
    </xf>
    <xf numFmtId="4" fontId="9" fillId="0" borderId="0" applyNumberFormat="0" applyProtection="0">
      <alignment horizontal="left" vertical="center" wrapText="1" indent="1"/>
    </xf>
    <xf numFmtId="4" fontId="53" fillId="0" borderId="0" applyNumberFormat="0" applyProtection="0">
      <alignment horizontal="left" vertical="center"/>
    </xf>
    <xf numFmtId="4" fontId="10" fillId="45" borderId="5" applyNumberFormat="0" applyProtection="0">
      <alignment horizontal="right" vertical="center"/>
    </xf>
    <xf numFmtId="4" fontId="10" fillId="0" borderId="5" applyNumberFormat="0" applyProtection="0">
      <alignment horizontal="right" vertical="center"/>
    </xf>
    <xf numFmtId="0" fontId="78" fillId="47" borderId="0" applyNumberFormat="0" applyBorder="0" applyAlignment="0" applyProtection="0"/>
    <xf numFmtId="0" fontId="0" fillId="0" borderId="0">
      <alignment/>
      <protection/>
    </xf>
    <xf numFmtId="0" fontId="79" fillId="0" borderId="0" applyNumberFormat="0" applyFill="0" applyBorder="0" applyAlignment="0" applyProtection="0"/>
    <xf numFmtId="0" fontId="80" fillId="0" borderId="7"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0" fontId="31" fillId="0" borderId="0">
      <alignment/>
      <protection/>
    </xf>
    <xf numFmtId="168" fontId="29" fillId="0" borderId="0" applyFont="0" applyFill="0" applyBorder="0" applyAlignment="0" applyProtection="0"/>
    <xf numFmtId="169" fontId="29" fillId="0" borderId="0" applyFont="0" applyFill="0" applyBorder="0" applyAlignment="0" applyProtection="0"/>
    <xf numFmtId="0" fontId="83"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48" borderId="11" applyNumberFormat="0" applyAlignment="0" applyProtection="0"/>
  </cellStyleXfs>
  <cellXfs count="482">
    <xf numFmtId="0" fontId="0" fillId="0" borderId="0" xfId="0" applyAlignment="1">
      <alignment/>
    </xf>
    <xf numFmtId="0" fontId="0" fillId="0" borderId="0" xfId="0" applyBorder="1" applyAlignment="1" quotePrefix="1">
      <alignment/>
    </xf>
    <xf numFmtId="0" fontId="12"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1" fillId="0" borderId="0" xfId="0" applyFont="1" applyFill="1" applyAlignment="1">
      <alignment/>
    </xf>
    <xf numFmtId="0" fontId="0" fillId="0" borderId="0" xfId="0" applyFill="1" applyBorder="1" applyAlignment="1">
      <alignment/>
    </xf>
    <xf numFmtId="0" fontId="14" fillId="0" borderId="0"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top"/>
    </xf>
    <xf numFmtId="0" fontId="14" fillId="0" borderId="0" xfId="0" applyFont="1" applyFill="1" applyBorder="1" applyAlignment="1">
      <alignment vertical="top"/>
    </xf>
    <xf numFmtId="0" fontId="11" fillId="0" borderId="0" xfId="0" applyFont="1" applyBorder="1" applyAlignment="1">
      <alignment/>
    </xf>
    <xf numFmtId="0" fontId="15" fillId="0" borderId="0" xfId="0" applyFont="1" applyFill="1" applyBorder="1" applyAlignment="1">
      <alignment/>
    </xf>
    <xf numFmtId="0" fontId="11" fillId="0" borderId="12"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13" fillId="0" borderId="12" xfId="0" applyFont="1" applyBorder="1" applyAlignment="1">
      <alignment horizontal="right" vertical="center"/>
    </xf>
    <xf numFmtId="0" fontId="22" fillId="0" borderId="0" xfId="0" applyFont="1" applyFill="1" applyAlignment="1">
      <alignment/>
    </xf>
    <xf numFmtId="0" fontId="13" fillId="0" borderId="0" xfId="0" applyFont="1" applyBorder="1" applyAlignment="1" quotePrefix="1">
      <alignment/>
    </xf>
    <xf numFmtId="0" fontId="22" fillId="0" borderId="0" xfId="0" applyFont="1" applyFill="1" applyBorder="1" applyAlignment="1">
      <alignment/>
    </xf>
    <xf numFmtId="0" fontId="22" fillId="0" borderId="0" xfId="0" applyFont="1" applyFill="1" applyBorder="1" applyAlignment="1">
      <alignment vertical="top"/>
    </xf>
    <xf numFmtId="14" fontId="13" fillId="0" borderId="12" xfId="113" applyNumberFormat="1" applyFont="1" applyFill="1" applyBorder="1" applyAlignment="1">
      <alignment horizontal="right" vertical="center" wrapText="1"/>
    </xf>
    <xf numFmtId="0" fontId="18" fillId="0" borderId="0" xfId="0" applyFont="1" applyBorder="1" applyAlignment="1">
      <alignment vertical="center"/>
    </xf>
    <xf numFmtId="0" fontId="18" fillId="0" borderId="0" xfId="0" applyFont="1" applyAlignment="1">
      <alignment vertical="center"/>
    </xf>
    <xf numFmtId="0" fontId="20" fillId="0" borderId="0" xfId="0" applyFont="1" applyBorder="1" applyAlignment="1">
      <alignment horizontal="center"/>
    </xf>
    <xf numFmtId="0" fontId="18" fillId="0" borderId="0" xfId="0" applyFont="1" applyBorder="1" applyAlignment="1">
      <alignment/>
    </xf>
    <xf numFmtId="0" fontId="7" fillId="0" borderId="0" xfId="0" applyFont="1" applyBorder="1" applyAlignment="1">
      <alignment vertical="center"/>
    </xf>
    <xf numFmtId="3" fontId="17" fillId="0" borderId="13" xfId="109" applyNumberFormat="1" applyFont="1" applyBorder="1" applyAlignment="1" quotePrefix="1">
      <alignment horizontal="right" vertical="center"/>
    </xf>
    <xf numFmtId="3" fontId="17" fillId="0" borderId="13" xfId="109" applyNumberFormat="1" applyFont="1" applyFill="1" applyBorder="1" applyAlignment="1" quotePrefix="1">
      <alignment horizontal="right" vertical="center"/>
    </xf>
    <xf numFmtId="0" fontId="21" fillId="0" borderId="13" xfId="0" applyFont="1" applyBorder="1" applyAlignment="1">
      <alignment vertical="center"/>
    </xf>
    <xf numFmtId="0" fontId="7" fillId="0" borderId="0" xfId="0" applyFont="1" applyBorder="1" applyAlignment="1">
      <alignment vertical="center"/>
    </xf>
    <xf numFmtId="0" fontId="20" fillId="0" borderId="0" xfId="0" applyFont="1" applyBorder="1" applyAlignment="1">
      <alignment horizontal="center"/>
    </xf>
    <xf numFmtId="0" fontId="3" fillId="0" borderId="12" xfId="65" applyNumberFormat="1" applyFont="1" applyBorder="1" applyAlignment="1">
      <alignment vertical="center"/>
    </xf>
    <xf numFmtId="3" fontId="17" fillId="0" borderId="14" xfId="109" applyNumberFormat="1" applyFont="1" applyBorder="1" applyAlignment="1" quotePrefix="1">
      <alignment horizontal="right" vertical="center"/>
    </xf>
    <xf numFmtId="3" fontId="17" fillId="0" borderId="15" xfId="109" applyNumberFormat="1" applyFont="1" applyBorder="1" applyAlignment="1" quotePrefix="1">
      <alignment horizontal="right" vertical="center"/>
    </xf>
    <xf numFmtId="0" fontId="11" fillId="0" borderId="0" xfId="0" applyFont="1" applyBorder="1" applyAlignment="1">
      <alignment vertical="center"/>
    </xf>
    <xf numFmtId="0" fontId="13" fillId="0" borderId="0" xfId="0" applyFont="1" applyBorder="1" applyAlignment="1">
      <alignment/>
    </xf>
    <xf numFmtId="0" fontId="17" fillId="0" borderId="0" xfId="0" applyFont="1" applyBorder="1" applyAlignment="1" quotePrefix="1">
      <alignment/>
    </xf>
    <xf numFmtId="0" fontId="11" fillId="0" borderId="0" xfId="0" applyFont="1" applyFill="1" applyAlignment="1">
      <alignment vertical="center"/>
    </xf>
    <xf numFmtId="0" fontId="0" fillId="0" borderId="0" xfId="0" applyFill="1" applyAlignment="1">
      <alignment vertical="center"/>
    </xf>
    <xf numFmtId="0" fontId="19" fillId="0" borderId="0" xfId="0" applyFont="1" applyFill="1" applyAlignment="1">
      <alignment vertical="center"/>
    </xf>
    <xf numFmtId="3" fontId="19" fillId="0" borderId="0" xfId="0" applyNumberFormat="1" applyFont="1" applyFill="1" applyAlignment="1">
      <alignment horizontal="right" vertical="center"/>
    </xf>
    <xf numFmtId="3" fontId="17" fillId="0" borderId="0" xfId="0" applyNumberFormat="1" applyFont="1" applyFill="1" applyAlignment="1">
      <alignment horizontal="right" vertical="center"/>
    </xf>
    <xf numFmtId="0" fontId="18" fillId="0" borderId="0" xfId="0" applyFont="1" applyFill="1" applyAlignment="1">
      <alignment vertical="center"/>
    </xf>
    <xf numFmtId="0" fontId="18" fillId="0" borderId="16" xfId="0" applyFont="1" applyFill="1" applyBorder="1" applyAlignment="1">
      <alignment vertical="center"/>
    </xf>
    <xf numFmtId="3" fontId="18" fillId="0" borderId="16" xfId="0" applyNumberFormat="1" applyFont="1" applyFill="1" applyBorder="1" applyAlignment="1">
      <alignment horizontal="right" vertical="center"/>
    </xf>
    <xf numFmtId="3" fontId="18" fillId="0" borderId="0" xfId="0" applyNumberFormat="1" applyFont="1" applyFill="1" applyAlignment="1">
      <alignment horizontal="right" vertical="center"/>
    </xf>
    <xf numFmtId="3" fontId="17" fillId="0" borderId="16"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167" fontId="18" fillId="0" borderId="0" xfId="57" applyNumberFormat="1" applyFont="1" applyFill="1" applyAlignment="1">
      <alignment horizontal="right" vertical="center"/>
    </xf>
    <xf numFmtId="167" fontId="19" fillId="0" borderId="13" xfId="57"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9" fillId="0" borderId="0" xfId="0" applyNumberFormat="1" applyFont="1" applyFill="1" applyAlignment="1">
      <alignment horizontal="right" vertical="center" wrapText="1"/>
    </xf>
    <xf numFmtId="3" fontId="18" fillId="0" borderId="16" xfId="0" applyNumberFormat="1" applyFont="1" applyFill="1" applyBorder="1" applyAlignment="1">
      <alignment horizontal="right" vertical="center" wrapText="1"/>
    </xf>
    <xf numFmtId="3" fontId="18" fillId="0" borderId="16" xfId="0" applyNumberFormat="1" applyFont="1" applyFill="1" applyBorder="1" applyAlignment="1">
      <alignment vertical="center"/>
    </xf>
    <xf numFmtId="3" fontId="19" fillId="0" borderId="15"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3"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9" fillId="0" borderId="0" xfId="0" applyNumberFormat="1" applyFont="1" applyFill="1" applyAlignment="1">
      <alignment vertical="center"/>
    </xf>
    <xf numFmtId="3" fontId="17" fillId="0" borderId="13" xfId="0" applyNumberFormat="1" applyFont="1" applyFill="1" applyBorder="1" applyAlignment="1">
      <alignment horizontal="right" vertical="center"/>
    </xf>
    <xf numFmtId="3" fontId="19" fillId="0" borderId="13" xfId="0" applyNumberFormat="1"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21" fillId="0" borderId="13" xfId="0" applyFont="1" applyFill="1" applyBorder="1" applyAlignment="1">
      <alignment vertical="center"/>
    </xf>
    <xf numFmtId="3" fontId="19" fillId="0" borderId="13" xfId="109" applyNumberFormat="1" applyFont="1" applyFill="1" applyBorder="1" applyAlignment="1" quotePrefix="1">
      <alignment horizontal="right"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vertical="center"/>
    </xf>
    <xf numFmtId="0" fontId="3" fillId="0" borderId="0" xfId="0" applyFont="1" applyBorder="1" applyAlignment="1">
      <alignment vertical="center"/>
    </xf>
    <xf numFmtId="0" fontId="19" fillId="0" borderId="0" xfId="0" applyFont="1" applyBorder="1" applyAlignment="1" quotePrefix="1">
      <alignment/>
    </xf>
    <xf numFmtId="0" fontId="11" fillId="0" borderId="0" xfId="0" applyFont="1" applyBorder="1" applyAlignment="1" quotePrefix="1">
      <alignment/>
    </xf>
    <xf numFmtId="0" fontId="18" fillId="0" borderId="0" xfId="0" applyFont="1" applyFill="1" applyBorder="1" applyAlignment="1">
      <alignment/>
    </xf>
    <xf numFmtId="3" fontId="17" fillId="0" borderId="16" xfId="0" applyNumberFormat="1" applyFont="1" applyFill="1" applyBorder="1" applyAlignment="1">
      <alignment vertical="center"/>
    </xf>
    <xf numFmtId="3" fontId="17" fillId="0" borderId="0" xfId="0" applyNumberFormat="1" applyFont="1" applyFill="1" applyAlignment="1">
      <alignment vertical="center"/>
    </xf>
    <xf numFmtId="3" fontId="17" fillId="0" borderId="13" xfId="0" applyNumberFormat="1" applyFont="1" applyFill="1" applyBorder="1" applyAlignment="1">
      <alignment vertical="center"/>
    </xf>
    <xf numFmtId="0" fontId="19" fillId="0" borderId="13" xfId="0" applyFont="1" applyFill="1" applyBorder="1" applyAlignment="1">
      <alignment vertical="center"/>
    </xf>
    <xf numFmtId="3" fontId="13" fillId="0" borderId="0" xfId="0" applyNumberFormat="1" applyFont="1" applyFill="1" applyAlignment="1">
      <alignment vertical="center"/>
    </xf>
    <xf numFmtId="3" fontId="11" fillId="0" borderId="0" xfId="0" applyNumberFormat="1" applyFont="1" applyFill="1" applyAlignment="1">
      <alignment vertical="center"/>
    </xf>
    <xf numFmtId="0" fontId="13" fillId="0" borderId="0" xfId="0" applyFont="1" applyFill="1" applyAlignment="1">
      <alignment vertical="center"/>
    </xf>
    <xf numFmtId="0" fontId="3" fillId="0" borderId="12" xfId="65" applyNumberFormat="1" applyFont="1" applyFill="1" applyBorder="1" applyAlignment="1">
      <alignment vertical="center"/>
    </xf>
    <xf numFmtId="0" fontId="13" fillId="0" borderId="0" xfId="0" applyFont="1" applyFill="1" applyAlignment="1">
      <alignment/>
    </xf>
    <xf numFmtId="167" fontId="17" fillId="0" borderId="13" xfId="57" applyNumberFormat="1" applyFont="1" applyFill="1" applyBorder="1" applyAlignment="1">
      <alignment horizontal="right" vertical="center"/>
    </xf>
    <xf numFmtId="3" fontId="17" fillId="0" borderId="0" xfId="0" applyNumberFormat="1" applyFont="1" applyFill="1" applyAlignment="1">
      <alignment horizontal="right" vertical="center" wrapText="1"/>
    </xf>
    <xf numFmtId="3" fontId="17" fillId="0" borderId="16" xfId="0" applyNumberFormat="1" applyFont="1" applyFill="1" applyBorder="1" applyAlignment="1">
      <alignment horizontal="right" vertical="center" wrapText="1"/>
    </xf>
    <xf numFmtId="0" fontId="19" fillId="0" borderId="15" xfId="0" applyFont="1" applyFill="1" applyBorder="1" applyAlignment="1">
      <alignment vertical="center"/>
    </xf>
    <xf numFmtId="0" fontId="19" fillId="0" borderId="12" xfId="0" applyFont="1" applyFill="1" applyBorder="1" applyAlignment="1">
      <alignment vertical="center"/>
    </xf>
    <xf numFmtId="0" fontId="19" fillId="0" borderId="17" xfId="0" applyFont="1" applyFill="1" applyBorder="1" applyAlignment="1">
      <alignment vertical="center"/>
    </xf>
    <xf numFmtId="0" fontId="19" fillId="0" borderId="14" xfId="0" applyFont="1" applyFill="1" applyBorder="1" applyAlignment="1">
      <alignment vertical="center"/>
    </xf>
    <xf numFmtId="3" fontId="17" fillId="0" borderId="14" xfId="0" applyNumberFormat="1" applyFont="1" applyFill="1" applyBorder="1" applyAlignment="1">
      <alignment horizontal="right" vertical="center" wrapText="1"/>
    </xf>
    <xf numFmtId="3" fontId="19" fillId="0" borderId="14" xfId="0" applyNumberFormat="1" applyFont="1" applyFill="1" applyBorder="1" applyAlignment="1">
      <alignment horizontal="right" vertical="center" wrapText="1"/>
    </xf>
    <xf numFmtId="3" fontId="19" fillId="0" borderId="15" xfId="0" applyNumberFormat="1" applyFont="1" applyFill="1" applyBorder="1" applyAlignment="1">
      <alignment horizontal="right" vertical="center"/>
    </xf>
    <xf numFmtId="167" fontId="19" fillId="0" borderId="12" xfId="57" applyNumberFormat="1" applyFont="1" applyFill="1" applyBorder="1" applyAlignment="1">
      <alignment horizontal="right" vertical="center"/>
    </xf>
    <xf numFmtId="0" fontId="0" fillId="0" borderId="0" xfId="0" applyFont="1" applyFill="1" applyAlignment="1">
      <alignment/>
    </xf>
    <xf numFmtId="0" fontId="12" fillId="0" borderId="0" xfId="0" applyFont="1" applyFill="1" applyBorder="1" applyAlignment="1">
      <alignment vertical="center"/>
    </xf>
    <xf numFmtId="0" fontId="13" fillId="0" borderId="0" xfId="0" applyFont="1" applyFill="1" applyBorder="1" applyAlignment="1">
      <alignment/>
    </xf>
    <xf numFmtId="0" fontId="21" fillId="0" borderId="0" xfId="0" applyFont="1" applyFill="1" applyBorder="1" applyAlignment="1">
      <alignment vertical="center"/>
    </xf>
    <xf numFmtId="0" fontId="21" fillId="0" borderId="15" xfId="0" applyFont="1" applyBorder="1" applyAlignment="1">
      <alignment vertical="center"/>
    </xf>
    <xf numFmtId="3" fontId="25" fillId="0" borderId="0" xfId="0" applyNumberFormat="1" applyFont="1" applyFill="1" applyBorder="1" applyAlignment="1" quotePrefix="1">
      <alignment horizontal="left" vertical="top"/>
    </xf>
    <xf numFmtId="167" fontId="27" fillId="0" borderId="0" xfId="109" applyNumberFormat="1" applyFont="1" applyFill="1" applyBorder="1" applyAlignment="1" quotePrefix="1">
      <alignment horizontal="right" vertical="center"/>
    </xf>
    <xf numFmtId="0" fontId="28" fillId="0" borderId="12" xfId="0" applyFont="1" applyFill="1" applyBorder="1" applyAlignment="1">
      <alignment/>
    </xf>
    <xf numFmtId="0" fontId="28" fillId="0" borderId="0" xfId="0" applyFont="1" applyFill="1" applyAlignment="1">
      <alignment/>
    </xf>
    <xf numFmtId="0" fontId="28" fillId="0" borderId="13" xfId="0" applyFont="1" applyFill="1" applyBorder="1" applyAlignment="1">
      <alignment/>
    </xf>
    <xf numFmtId="0" fontId="28" fillId="0" borderId="0" xfId="0" applyFont="1" applyFill="1" applyBorder="1" applyAlignment="1">
      <alignment/>
    </xf>
    <xf numFmtId="0" fontId="28" fillId="0" borderId="14" xfId="0" applyFont="1" applyFill="1" applyBorder="1" applyAlignment="1">
      <alignment/>
    </xf>
    <xf numFmtId="0" fontId="26" fillId="0" borderId="15" xfId="0" applyFont="1" applyFill="1" applyBorder="1" applyAlignment="1">
      <alignment/>
    </xf>
    <xf numFmtId="167" fontId="17" fillId="0" borderId="0" xfId="109" applyNumberFormat="1" applyFont="1" applyFill="1" applyBorder="1" applyAlignment="1" quotePrefix="1">
      <alignment horizontal="right" vertical="center"/>
    </xf>
    <xf numFmtId="167" fontId="17" fillId="0" borderId="13" xfId="109" applyNumberFormat="1" applyFont="1" applyFill="1" applyBorder="1" applyAlignment="1" quotePrefix="1">
      <alignment horizontal="right" vertical="center"/>
    </xf>
    <xf numFmtId="0" fontId="12" fillId="0" borderId="12" xfId="0" applyFont="1" applyFill="1" applyBorder="1" applyAlignment="1">
      <alignment/>
    </xf>
    <xf numFmtId="0" fontId="12" fillId="0" borderId="0" xfId="0" applyFont="1" applyFill="1" applyAlignment="1">
      <alignment/>
    </xf>
    <xf numFmtId="167" fontId="17" fillId="0" borderId="16" xfId="109" applyNumberFormat="1" applyFont="1" applyFill="1" applyBorder="1" applyAlignment="1" quotePrefix="1">
      <alignment horizontal="right" vertical="center"/>
    </xf>
    <xf numFmtId="0" fontId="12" fillId="0" borderId="16"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12" fillId="0" borderId="13" xfId="0" applyFont="1" applyFill="1" applyBorder="1" applyAlignment="1">
      <alignment/>
    </xf>
    <xf numFmtId="3" fontId="17" fillId="0" borderId="0" xfId="0" applyNumberFormat="1" applyFont="1" applyFill="1" applyBorder="1" applyAlignment="1" quotePrefix="1">
      <alignment vertical="center"/>
    </xf>
    <xf numFmtId="3" fontId="17" fillId="0" borderId="13" xfId="0" applyNumberFormat="1" applyFont="1" applyFill="1" applyBorder="1" applyAlignment="1" quotePrefix="1">
      <alignment vertical="center"/>
    </xf>
    <xf numFmtId="0" fontId="19" fillId="0" borderId="0" xfId="0" applyFont="1" applyBorder="1" applyAlignment="1">
      <alignment vertical="center"/>
    </xf>
    <xf numFmtId="3" fontId="17" fillId="0" borderId="12" xfId="0" applyNumberFormat="1" applyFont="1" applyFill="1" applyBorder="1" applyAlignment="1" quotePrefix="1">
      <alignment vertical="center"/>
    </xf>
    <xf numFmtId="3" fontId="17" fillId="0" borderId="15" xfId="0" applyNumberFormat="1" applyFont="1" applyFill="1" applyBorder="1" applyAlignment="1">
      <alignment horizontal="right" vertical="center" wrapText="1"/>
    </xf>
    <xf numFmtId="3" fontId="17" fillId="0" borderId="12" xfId="0" applyNumberFormat="1" applyFont="1" applyFill="1" applyBorder="1" applyAlignment="1">
      <alignment horizontal="right" vertical="center" wrapText="1"/>
    </xf>
    <xf numFmtId="3" fontId="17" fillId="0" borderId="17"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xf>
    <xf numFmtId="3" fontId="17" fillId="0" borderId="0" xfId="109" applyNumberFormat="1" applyFont="1" applyFill="1" applyBorder="1" applyAlignment="1" quotePrefix="1">
      <alignment horizontal="right" vertical="center"/>
    </xf>
    <xf numFmtId="167" fontId="17" fillId="0" borderId="0" xfId="57" applyNumberFormat="1" applyFont="1" applyFill="1" applyAlignment="1">
      <alignment horizontal="right" vertical="center"/>
    </xf>
    <xf numFmtId="3" fontId="17" fillId="0" borderId="0" xfId="0" applyNumberFormat="1" applyFont="1" applyFill="1" applyBorder="1" applyAlignment="1">
      <alignment horizontal="right" vertical="center" wrapText="1"/>
    </xf>
    <xf numFmtId="3" fontId="17" fillId="0" borderId="13" xfId="0" applyNumberFormat="1" applyFont="1" applyFill="1" applyBorder="1" applyAlignment="1">
      <alignment horizontal="right" vertical="center" wrapText="1"/>
    </xf>
    <xf numFmtId="3" fontId="19" fillId="0" borderId="0" xfId="109" applyNumberFormat="1" applyFont="1" applyFill="1" applyBorder="1" applyAlignment="1" quotePrefix="1">
      <alignment horizontal="right" vertical="center"/>
    </xf>
    <xf numFmtId="3" fontId="19" fillId="0" borderId="14" xfId="0" applyNumberFormat="1" applyFont="1" applyFill="1" applyBorder="1" applyAlignment="1">
      <alignment horizontal="right" vertical="center"/>
    </xf>
    <xf numFmtId="3" fontId="17" fillId="0" borderId="14" xfId="0" applyNumberFormat="1" applyFont="1" applyFill="1" applyBorder="1" applyAlignment="1">
      <alignment horizontal="right" vertical="center"/>
    </xf>
    <xf numFmtId="0" fontId="24" fillId="0" borderId="0" xfId="0" applyFont="1" applyFill="1" applyAlignment="1">
      <alignment vertical="center"/>
    </xf>
    <xf numFmtId="0" fontId="0" fillId="0" borderId="0" xfId="0" applyFont="1" applyFill="1" applyAlignment="1">
      <alignment vertical="center"/>
    </xf>
    <xf numFmtId="167" fontId="17" fillId="0" borderId="12" xfId="109" applyNumberFormat="1" applyFont="1" applyFill="1" applyBorder="1" applyAlignment="1" quotePrefix="1">
      <alignment horizontal="right" vertical="center"/>
    </xf>
    <xf numFmtId="167" fontId="11" fillId="0" borderId="0" xfId="57" applyNumberFormat="1" applyFont="1" applyBorder="1" applyAlignment="1">
      <alignment vertical="center"/>
    </xf>
    <xf numFmtId="167" fontId="32" fillId="0" borderId="0" xfId="57" applyNumberFormat="1" applyFont="1" applyBorder="1" applyAlignment="1">
      <alignment vertical="center"/>
    </xf>
    <xf numFmtId="3" fontId="19" fillId="0" borderId="12" xfId="109" applyNumberFormat="1" applyFont="1" applyFill="1" applyBorder="1" applyAlignment="1" quotePrefix="1">
      <alignment horizontal="right" vertical="center"/>
    </xf>
    <xf numFmtId="3" fontId="17" fillId="0" borderId="12" xfId="109" applyNumberFormat="1" applyFont="1" applyFill="1" applyBorder="1" applyAlignment="1" quotePrefix="1">
      <alignment horizontal="right" vertical="center"/>
    </xf>
    <xf numFmtId="49" fontId="21" fillId="0" borderId="12" xfId="0" applyNumberFormat="1" applyFont="1" applyBorder="1" applyAlignment="1">
      <alignment vertical="center"/>
    </xf>
    <xf numFmtId="3" fontId="17" fillId="0" borderId="12" xfId="109" applyNumberFormat="1" applyFont="1" applyBorder="1" applyAlignment="1" quotePrefix="1">
      <alignment horizontal="right" vertical="center"/>
    </xf>
    <xf numFmtId="0" fontId="12" fillId="0" borderId="12" xfId="0" applyFont="1" applyBorder="1" applyAlignment="1">
      <alignment horizontal="center"/>
    </xf>
    <xf numFmtId="0" fontId="21" fillId="0" borderId="12" xfId="0" applyFont="1" applyFill="1" applyBorder="1" applyAlignment="1">
      <alignment vertical="center"/>
    </xf>
    <xf numFmtId="3" fontId="19" fillId="0" borderId="12" xfId="0" applyNumberFormat="1" applyFont="1" applyFill="1" applyBorder="1" applyAlignment="1">
      <alignment horizontal="right" vertical="center"/>
    </xf>
    <xf numFmtId="3" fontId="17" fillId="0" borderId="12" xfId="0" applyNumberFormat="1" applyFont="1" applyFill="1" applyBorder="1" applyAlignment="1">
      <alignment horizontal="right" vertical="center"/>
    </xf>
    <xf numFmtId="0" fontId="18" fillId="0" borderId="12" xfId="0" applyFont="1" applyFill="1" applyBorder="1" applyAlignment="1">
      <alignment vertical="center"/>
    </xf>
    <xf numFmtId="3" fontId="19" fillId="0" borderId="17" xfId="0" applyNumberFormat="1" applyFont="1" applyFill="1" applyBorder="1" applyAlignment="1">
      <alignment horizontal="right" vertical="center"/>
    </xf>
    <xf numFmtId="3" fontId="17" fillId="0" borderId="17" xfId="0" applyNumberFormat="1" applyFont="1" applyFill="1" applyBorder="1" applyAlignment="1">
      <alignment horizontal="right" vertical="center"/>
    </xf>
    <xf numFmtId="0" fontId="12" fillId="0" borderId="17" xfId="0" applyFont="1" applyFill="1" applyBorder="1" applyAlignment="1">
      <alignment/>
    </xf>
    <xf numFmtId="49" fontId="7" fillId="0" borderId="0" xfId="0" applyNumberFormat="1" applyFont="1" applyBorder="1" applyAlignment="1">
      <alignment vertical="center"/>
    </xf>
    <xf numFmtId="0" fontId="11"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quotePrefix="1">
      <alignment vertical="center"/>
    </xf>
    <xf numFmtId="0" fontId="0" fillId="0" borderId="0" xfId="0" applyFill="1" applyBorder="1" applyAlignment="1" quotePrefix="1">
      <alignment vertical="center"/>
    </xf>
    <xf numFmtId="0" fontId="15" fillId="0" borderId="0" xfId="0" applyFont="1" applyFill="1" applyBorder="1" applyAlignment="1">
      <alignment vertical="center"/>
    </xf>
    <xf numFmtId="0" fontId="19" fillId="0" borderId="0" xfId="0" applyFont="1" applyAlignment="1">
      <alignment vertical="center"/>
    </xf>
    <xf numFmtId="0" fontId="0" fillId="0" borderId="0" xfId="0" applyFont="1" applyBorder="1" applyAlignment="1" quotePrefix="1">
      <alignment vertical="center"/>
    </xf>
    <xf numFmtId="0" fontId="0" fillId="0" borderId="0" xfId="0" applyBorder="1" applyAlignment="1" quotePrefix="1">
      <alignment vertical="center"/>
    </xf>
    <xf numFmtId="3" fontId="18" fillId="0" borderId="0" xfId="0" applyNumberFormat="1" applyFont="1" applyFill="1" applyBorder="1" applyAlignment="1">
      <alignment vertical="center"/>
    </xf>
    <xf numFmtId="0" fontId="18" fillId="0" borderId="0" xfId="0" applyFont="1" applyFill="1" applyAlignment="1">
      <alignment horizontal="left" vertical="center" indent="1"/>
    </xf>
    <xf numFmtId="0" fontId="18" fillId="0" borderId="16" xfId="0" applyFont="1" applyFill="1" applyBorder="1" applyAlignment="1">
      <alignment horizontal="left" vertical="center" indent="1"/>
    </xf>
    <xf numFmtId="0" fontId="19" fillId="0" borderId="17" xfId="0" applyFont="1" applyFill="1" applyBorder="1" applyAlignment="1">
      <alignment horizontal="left" vertical="center" indent="1"/>
    </xf>
    <xf numFmtId="3" fontId="19" fillId="0" borderId="17" xfId="109" applyNumberFormat="1" applyFont="1" applyFill="1" applyBorder="1" applyAlignment="1" quotePrefix="1">
      <alignment horizontal="right" vertical="center"/>
    </xf>
    <xf numFmtId="3" fontId="17" fillId="0" borderId="17" xfId="109" applyNumberFormat="1" applyFont="1" applyFill="1" applyBorder="1" applyAlignment="1" quotePrefix="1">
      <alignment horizontal="right" vertical="center"/>
    </xf>
    <xf numFmtId="0" fontId="18" fillId="0" borderId="0" xfId="0" applyFont="1" applyFill="1" applyAlignment="1">
      <alignment horizontal="left" vertical="center" indent="1"/>
    </xf>
    <xf numFmtId="0" fontId="22" fillId="0" borderId="0" xfId="0" applyFont="1" applyFill="1" applyAlignment="1">
      <alignment vertical="center"/>
    </xf>
    <xf numFmtId="0" fontId="14" fillId="0" borderId="0" xfId="0" applyFont="1" applyFill="1" applyBorder="1" applyAlignment="1">
      <alignment vertical="center"/>
    </xf>
    <xf numFmtId="0" fontId="22" fillId="0" borderId="0" xfId="0" applyFont="1" applyFill="1" applyBorder="1" applyAlignment="1">
      <alignment vertical="center"/>
    </xf>
    <xf numFmtId="3" fontId="17" fillId="0" borderId="0" xfId="0" applyNumberFormat="1" applyFont="1" applyFill="1" applyBorder="1" applyAlignment="1">
      <alignment vertical="center"/>
    </xf>
    <xf numFmtId="0" fontId="22" fillId="0" borderId="0" xfId="0" applyFont="1" applyFill="1" applyBorder="1" applyAlignment="1">
      <alignment horizontal="right" vertical="center"/>
    </xf>
    <xf numFmtId="3" fontId="19" fillId="0" borderId="0" xfId="109" applyNumberFormat="1" applyFont="1" applyFill="1" applyBorder="1" applyAlignment="1">
      <alignment vertical="center"/>
    </xf>
    <xf numFmtId="3" fontId="18" fillId="0" borderId="0" xfId="109" applyNumberFormat="1" applyFont="1" applyFill="1" applyBorder="1" applyAlignment="1">
      <alignment vertical="center"/>
    </xf>
    <xf numFmtId="3" fontId="19" fillId="0" borderId="14" xfId="109" applyNumberFormat="1" applyFont="1" applyBorder="1" applyAlignment="1" quotePrefix="1">
      <alignment vertical="center"/>
    </xf>
    <xf numFmtId="3" fontId="19" fillId="0" borderId="15" xfId="109" applyNumberFormat="1" applyFont="1" applyBorder="1" applyAlignment="1" quotePrefix="1">
      <alignment vertical="center"/>
    </xf>
    <xf numFmtId="3" fontId="19" fillId="0" borderId="13" xfId="109" applyNumberFormat="1" applyFont="1" applyBorder="1" applyAlignment="1" quotePrefix="1">
      <alignment vertical="center"/>
    </xf>
    <xf numFmtId="3" fontId="19" fillId="0" borderId="0" xfId="109" applyNumberFormat="1" applyFont="1" applyBorder="1" applyAlignment="1" quotePrefix="1">
      <alignment vertical="center"/>
    </xf>
    <xf numFmtId="3" fontId="19" fillId="0" borderId="12" xfId="109" applyNumberFormat="1" applyFont="1" applyBorder="1" applyAlignment="1" quotePrefix="1">
      <alignment vertical="center"/>
    </xf>
    <xf numFmtId="0" fontId="22" fillId="0" borderId="0" xfId="0" applyFont="1" applyFill="1" applyAlignment="1">
      <alignment horizontal="right"/>
    </xf>
    <xf numFmtId="0" fontId="23" fillId="0" borderId="0" xfId="0" applyFont="1" applyFill="1" applyBorder="1" applyAlignment="1">
      <alignment horizontal="right" vertical="center"/>
    </xf>
    <xf numFmtId="0" fontId="12" fillId="0" borderId="0" xfId="0" applyFont="1" applyBorder="1" applyAlignment="1">
      <alignment horizontal="right"/>
    </xf>
    <xf numFmtId="0" fontId="20" fillId="0" borderId="0" xfId="0" applyFont="1" applyBorder="1" applyAlignment="1" quotePrefix="1">
      <alignment horizontal="right"/>
    </xf>
    <xf numFmtId="0" fontId="12" fillId="0" borderId="0" xfId="0" applyFont="1" applyBorder="1" applyAlignment="1" quotePrefix="1">
      <alignment horizontal="right"/>
    </xf>
    <xf numFmtId="167" fontId="17" fillId="0" borderId="12" xfId="57" applyNumberFormat="1" applyFont="1" applyFill="1" applyBorder="1" applyAlignment="1">
      <alignment horizontal="right" vertical="center"/>
    </xf>
    <xf numFmtId="3" fontId="17" fillId="0" borderId="16" xfId="109" applyNumberFormat="1" applyFont="1" applyFill="1" applyBorder="1" applyAlignment="1" quotePrefix="1">
      <alignment horizontal="right" vertical="center"/>
    </xf>
    <xf numFmtId="3" fontId="17" fillId="0" borderId="0" xfId="109" applyNumberFormat="1" applyFont="1" applyFill="1" applyBorder="1" applyAlignment="1">
      <alignment horizontal="right" vertical="center"/>
    </xf>
    <xf numFmtId="3" fontId="17" fillId="0" borderId="0" xfId="109" applyNumberFormat="1" applyFont="1" applyBorder="1" applyAlignment="1" quotePrefix="1">
      <alignment horizontal="right" vertical="center"/>
    </xf>
    <xf numFmtId="3" fontId="17" fillId="0" borderId="15" xfId="0" applyNumberFormat="1" applyFont="1" applyFill="1" applyBorder="1" applyAlignment="1">
      <alignment horizontal="right" vertical="center"/>
    </xf>
    <xf numFmtId="0" fontId="28" fillId="0" borderId="16" xfId="0" applyFont="1" applyFill="1" applyBorder="1" applyAlignment="1">
      <alignment/>
    </xf>
    <xf numFmtId="0" fontId="28" fillId="0" borderId="18" xfId="0" applyFont="1" applyFill="1" applyBorder="1" applyAlignment="1">
      <alignment/>
    </xf>
    <xf numFmtId="167" fontId="17" fillId="0" borderId="19" xfId="109" applyNumberFormat="1" applyFont="1" applyFill="1" applyBorder="1" applyAlignment="1" quotePrefix="1">
      <alignment horizontal="right" vertical="center"/>
    </xf>
    <xf numFmtId="0" fontId="24" fillId="0" borderId="0" xfId="0" applyFont="1" applyFill="1" applyBorder="1" applyAlignment="1">
      <alignment horizontal="left" vertical="center" wrapText="1"/>
    </xf>
    <xf numFmtId="0" fontId="24" fillId="0" borderId="0" xfId="0" applyFont="1" applyFill="1" applyBorder="1" applyAlignment="1">
      <alignment vertical="justify" wrapText="1"/>
    </xf>
    <xf numFmtId="0" fontId="21" fillId="0" borderId="19" xfId="0" applyFont="1" applyFill="1" applyBorder="1" applyAlignment="1">
      <alignment vertical="center"/>
    </xf>
    <xf numFmtId="3" fontId="19" fillId="0" borderId="19" xfId="109" applyNumberFormat="1" applyFont="1" applyFill="1" applyBorder="1" applyAlignment="1" quotePrefix="1">
      <alignment vertical="center"/>
    </xf>
    <xf numFmtId="0" fontId="21" fillId="0" borderId="19" xfId="0" applyFont="1" applyBorder="1" applyAlignment="1">
      <alignment vertical="center"/>
    </xf>
    <xf numFmtId="3" fontId="19" fillId="0" borderId="19" xfId="109" applyNumberFormat="1" applyFont="1" applyFill="1" applyBorder="1" applyAlignment="1" quotePrefix="1">
      <alignment horizontal="right" vertical="center"/>
    </xf>
    <xf numFmtId="3" fontId="17" fillId="0" borderId="19" xfId="109" applyNumberFormat="1" applyFont="1" applyFill="1" applyBorder="1" applyAlignment="1" quotePrefix="1">
      <alignment horizontal="right" vertical="center"/>
    </xf>
    <xf numFmtId="3" fontId="19" fillId="0" borderId="19" xfId="0" applyNumberFormat="1" applyFont="1" applyFill="1" applyBorder="1" applyAlignment="1">
      <alignment horizontal="right" vertical="center"/>
    </xf>
    <xf numFmtId="3" fontId="17" fillId="0" borderId="19" xfId="0" applyNumberFormat="1" applyFont="1" applyFill="1" applyBorder="1" applyAlignment="1">
      <alignment horizontal="right" vertical="center"/>
    </xf>
    <xf numFmtId="0" fontId="12" fillId="0" borderId="19" xfId="0" applyFont="1" applyFill="1" applyBorder="1" applyAlignment="1">
      <alignment/>
    </xf>
    <xf numFmtId="3" fontId="19" fillId="0" borderId="19" xfId="0" applyNumberFormat="1" applyFont="1" applyFill="1" applyBorder="1" applyAlignment="1">
      <alignment horizontal="right" vertical="center" wrapText="1"/>
    </xf>
    <xf numFmtId="3" fontId="17" fillId="0" borderId="19" xfId="0" applyNumberFormat="1" applyFont="1" applyFill="1" applyBorder="1" applyAlignment="1">
      <alignment horizontal="right" vertical="center" wrapText="1"/>
    </xf>
    <xf numFmtId="0" fontId="19" fillId="0" borderId="19" xfId="0" applyFont="1" applyFill="1" applyBorder="1" applyAlignment="1">
      <alignment vertical="center"/>
    </xf>
    <xf numFmtId="0" fontId="28" fillId="0" borderId="19" xfId="0" applyFont="1" applyFill="1" applyBorder="1" applyAlignment="1">
      <alignment/>
    </xf>
    <xf numFmtId="0" fontId="22" fillId="0" borderId="0" xfId="0" applyFont="1" applyFill="1" applyAlignment="1">
      <alignment horizontal="right" vertical="center"/>
    </xf>
    <xf numFmtId="166" fontId="6" fillId="0" borderId="0" xfId="65" applyNumberFormat="1" applyFont="1" applyBorder="1" applyAlignment="1">
      <alignment vertical="center"/>
    </xf>
    <xf numFmtId="3" fontId="22" fillId="0" borderId="0" xfId="0" applyNumberFormat="1" applyFont="1" applyFill="1" applyBorder="1" applyAlignment="1" quotePrefix="1">
      <alignment vertical="center"/>
    </xf>
    <xf numFmtId="3" fontId="22" fillId="0" borderId="0" xfId="0" applyNumberFormat="1" applyFont="1" applyFill="1" applyBorder="1" applyAlignment="1" quotePrefix="1">
      <alignment horizontal="right" vertical="center"/>
    </xf>
    <xf numFmtId="3" fontId="22" fillId="0" borderId="0" xfId="0" applyNumberFormat="1" applyFont="1" applyFill="1" applyBorder="1" applyAlignment="1" quotePrefix="1">
      <alignment horizontal="center" vertical="top"/>
    </xf>
    <xf numFmtId="3" fontId="14" fillId="0" borderId="0" xfId="0" applyNumberFormat="1" applyFont="1" applyFill="1" applyBorder="1" applyAlignment="1" quotePrefix="1">
      <alignment horizontal="center" vertical="top"/>
    </xf>
    <xf numFmtId="14" fontId="11" fillId="0" borderId="12" xfId="113" applyNumberFormat="1" applyFont="1" applyFill="1" applyBorder="1" applyAlignment="1">
      <alignment vertical="center" wrapText="1"/>
    </xf>
    <xf numFmtId="14" fontId="13" fillId="0" borderId="12" xfId="113" applyNumberFormat="1" applyFont="1" applyFill="1" applyBorder="1" applyAlignment="1">
      <alignment vertical="center" wrapText="1"/>
    </xf>
    <xf numFmtId="166" fontId="3" fillId="0" borderId="12" xfId="0" applyNumberFormat="1" applyFont="1" applyBorder="1" applyAlignment="1">
      <alignment horizontal="right" vertical="center"/>
    </xf>
    <xf numFmtId="166" fontId="3" fillId="0" borderId="0" xfId="0" applyNumberFormat="1" applyFont="1" applyBorder="1" applyAlignment="1">
      <alignment vertical="center"/>
    </xf>
    <xf numFmtId="166" fontId="3" fillId="0" borderId="0" xfId="0" applyNumberFormat="1" applyFont="1" applyBorder="1" applyAlignment="1">
      <alignment horizontal="right" vertical="center"/>
    </xf>
    <xf numFmtId="3" fontId="18" fillId="0" borderId="0" xfId="0" applyNumberFormat="1" applyFont="1" applyAlignment="1">
      <alignment vertical="center"/>
    </xf>
    <xf numFmtId="167" fontId="17" fillId="0" borderId="0" xfId="57" applyNumberFormat="1" applyFont="1" applyAlignment="1">
      <alignment horizontal="right" vertical="center"/>
    </xf>
    <xf numFmtId="0" fontId="0" fillId="0" borderId="0" xfId="0" applyFont="1" applyAlignment="1">
      <alignment vertical="center"/>
    </xf>
    <xf numFmtId="3" fontId="18" fillId="0" borderId="0" xfId="0" applyNumberFormat="1" applyFont="1" applyAlignment="1">
      <alignment horizontal="right" vertical="center"/>
    </xf>
    <xf numFmtId="3" fontId="19" fillId="0" borderId="0" xfId="0" applyNumberFormat="1" applyFont="1" applyAlignment="1">
      <alignment horizontal="right" vertical="center"/>
    </xf>
    <xf numFmtId="3" fontId="17" fillId="0" borderId="0" xfId="0" applyNumberFormat="1" applyFont="1" applyAlignment="1">
      <alignment horizontal="right" vertical="center"/>
    </xf>
    <xf numFmtId="167" fontId="0" fillId="0" borderId="0" xfId="57" applyNumberFormat="1" applyFont="1" applyAlignment="1">
      <alignment vertical="center"/>
    </xf>
    <xf numFmtId="0" fontId="19" fillId="0" borderId="13" xfId="0" applyFont="1" applyBorder="1" applyAlignment="1">
      <alignment vertical="center"/>
    </xf>
    <xf numFmtId="167" fontId="17" fillId="0" borderId="13" xfId="57" applyNumberFormat="1" applyFont="1" applyBorder="1" applyAlignment="1">
      <alignment horizontal="right" vertical="center"/>
    </xf>
    <xf numFmtId="0" fontId="11" fillId="0" borderId="13" xfId="0" applyFont="1" applyBorder="1" applyAlignment="1">
      <alignment vertical="center"/>
    </xf>
    <xf numFmtId="3" fontId="19" fillId="0" borderId="13" xfId="0" applyNumberFormat="1" applyFont="1" applyBorder="1" applyAlignment="1">
      <alignment horizontal="right" vertical="center"/>
    </xf>
    <xf numFmtId="3" fontId="17" fillId="0" borderId="13" xfId="0" applyNumberFormat="1" applyFont="1" applyBorder="1" applyAlignment="1">
      <alignment horizontal="right" vertical="center"/>
    </xf>
    <xf numFmtId="0" fontId="11" fillId="0" borderId="0" xfId="0" applyFont="1" applyAlignment="1">
      <alignment vertical="center"/>
    </xf>
    <xf numFmtId="0" fontId="3" fillId="0" borderId="0" xfId="113" applyNumberFormat="1" applyBorder="1" applyAlignment="1" quotePrefix="1">
      <alignment horizontal="left" vertical="center" wrapText="1"/>
    </xf>
    <xf numFmtId="3" fontId="13" fillId="0" borderId="0" xfId="109" applyNumberFormat="1" applyFont="1" applyFill="1" applyBorder="1" applyAlignment="1" quotePrefix="1">
      <alignment vertical="center"/>
    </xf>
    <xf numFmtId="3" fontId="13" fillId="0" borderId="0" xfId="109" applyNumberFormat="1" applyFont="1" applyBorder="1" applyAlignment="1" quotePrefix="1">
      <alignment horizontal="right" vertical="center"/>
    </xf>
    <xf numFmtId="0" fontId="34" fillId="0" borderId="0" xfId="0" applyFont="1" applyBorder="1" applyAlignment="1">
      <alignment vertical="center"/>
    </xf>
    <xf numFmtId="3" fontId="22" fillId="0" borderId="0" xfId="0" applyNumberFormat="1" applyFont="1" applyFill="1" applyAlignment="1" quotePrefix="1">
      <alignment/>
    </xf>
    <xf numFmtId="3" fontId="14" fillId="0" borderId="0" xfId="0" applyNumberFormat="1" applyFont="1" applyFill="1" applyAlignment="1" quotePrefix="1">
      <alignment/>
    </xf>
    <xf numFmtId="3" fontId="15" fillId="0" borderId="0" xfId="0" applyNumberFormat="1" applyFont="1" applyFill="1" applyAlignment="1" quotePrefix="1">
      <alignment/>
    </xf>
    <xf numFmtId="3" fontId="19" fillId="0" borderId="0" xfId="0" applyNumberFormat="1" applyFont="1" applyBorder="1" applyAlignment="1">
      <alignment horizontal="right" vertical="center"/>
    </xf>
    <xf numFmtId="0" fontId="0" fillId="0" borderId="0" xfId="0" applyFont="1" applyBorder="1" applyAlignment="1">
      <alignment vertical="center"/>
    </xf>
    <xf numFmtId="3" fontId="17" fillId="0" borderId="0" xfId="0" applyNumberFormat="1" applyFont="1" applyBorder="1" applyAlignment="1">
      <alignment horizontal="right" vertical="center"/>
    </xf>
    <xf numFmtId="14" fontId="13" fillId="0" borderId="0" xfId="113" applyNumberFormat="1" applyFont="1" applyFill="1" applyBorder="1" applyAlignment="1">
      <alignment horizontal="right" vertical="center" wrapText="1"/>
    </xf>
    <xf numFmtId="14" fontId="3" fillId="0" borderId="0" xfId="113" applyNumberFormat="1" applyFont="1" applyFill="1" applyBorder="1" applyAlignment="1">
      <alignment horizontal="right" vertical="center" wrapText="1"/>
    </xf>
    <xf numFmtId="166" fontId="1" fillId="0" borderId="0" xfId="0" applyNumberFormat="1" applyFont="1" applyBorder="1" applyAlignment="1">
      <alignment horizontal="right" vertical="center"/>
    </xf>
    <xf numFmtId="0" fontId="18" fillId="0" borderId="16" xfId="0" applyFont="1" applyBorder="1" applyAlignment="1">
      <alignment vertical="center"/>
    </xf>
    <xf numFmtId="167" fontId="17" fillId="0" borderId="16" xfId="57" applyNumberFormat="1" applyFont="1" applyBorder="1" applyAlignment="1">
      <alignment horizontal="right" vertical="center"/>
    </xf>
    <xf numFmtId="0" fontId="0" fillId="0" borderId="16" xfId="0" applyFont="1" applyBorder="1" applyAlignment="1">
      <alignment vertical="center"/>
    </xf>
    <xf numFmtId="3" fontId="17" fillId="0" borderId="16" xfId="0" applyNumberFormat="1" applyFont="1" applyBorder="1" applyAlignment="1">
      <alignment horizontal="right" vertical="center"/>
    </xf>
    <xf numFmtId="3" fontId="20" fillId="0" borderId="0" xfId="0" applyNumberFormat="1" applyFont="1" applyAlignment="1">
      <alignment horizontal="right" vertical="center"/>
    </xf>
    <xf numFmtId="0" fontId="13" fillId="0" borderId="0" xfId="0" applyFont="1" applyBorder="1" applyAlignment="1" quotePrefix="1">
      <alignment vertical="center"/>
    </xf>
    <xf numFmtId="0" fontId="13" fillId="0" borderId="0" xfId="0" applyFont="1" applyBorder="1" applyAlignment="1" quotePrefix="1">
      <alignment horizontal="right" vertical="center"/>
    </xf>
    <xf numFmtId="3" fontId="13" fillId="0" borderId="0" xfId="0" applyNumberFormat="1" applyFont="1" applyFill="1" applyBorder="1" applyAlignment="1" quotePrefix="1">
      <alignment vertical="center"/>
    </xf>
    <xf numFmtId="3" fontId="13" fillId="0" borderId="0" xfId="0" applyNumberFormat="1" applyFont="1" applyFill="1" applyBorder="1" applyAlignment="1" quotePrefix="1">
      <alignment horizontal="right" vertical="center"/>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8"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167" fontId="17" fillId="0" borderId="0" xfId="57" applyNumberFormat="1" applyFont="1" applyBorder="1" applyAlignment="1">
      <alignment horizontal="right" vertical="center"/>
    </xf>
    <xf numFmtId="3" fontId="35" fillId="0" borderId="0" xfId="109" applyNumberFormat="1" applyFont="1" applyBorder="1" applyAlignment="1" quotePrefix="1">
      <alignment horizontal="right" vertical="center"/>
    </xf>
    <xf numFmtId="167" fontId="17" fillId="0" borderId="0" xfId="0" applyNumberFormat="1" applyFont="1" applyAlignment="1">
      <alignment horizontal="right" vertical="center"/>
    </xf>
    <xf numFmtId="3" fontId="13" fillId="0" borderId="0" xfId="0" applyNumberFormat="1" applyFont="1" applyFill="1" applyAlignment="1" quotePrefix="1">
      <alignment vertical="center"/>
    </xf>
    <xf numFmtId="3" fontId="13" fillId="0" borderId="0" xfId="0" applyNumberFormat="1" applyFont="1" applyFill="1" applyAlignment="1" quotePrefix="1">
      <alignment horizontal="right" vertical="center"/>
    </xf>
    <xf numFmtId="3" fontId="13" fillId="0" borderId="0" xfId="0" applyNumberFormat="1" applyFont="1" applyFill="1" applyAlignment="1" quotePrefix="1">
      <alignment/>
    </xf>
    <xf numFmtId="3" fontId="13" fillId="0" borderId="0" xfId="0" applyNumberFormat="1" applyFont="1" applyFill="1" applyAlignment="1">
      <alignment horizontal="right" vertical="center"/>
    </xf>
    <xf numFmtId="3" fontId="13" fillId="0" borderId="0" xfId="0" applyNumberFormat="1" applyFont="1" applyFill="1" applyAlignment="1">
      <alignment/>
    </xf>
    <xf numFmtId="0" fontId="18" fillId="0" borderId="0" xfId="0" applyNumberFormat="1" applyFont="1" applyFill="1" applyBorder="1" applyAlignment="1">
      <alignment horizontal="justify" vertical="center" wrapText="1"/>
    </xf>
    <xf numFmtId="167" fontId="17" fillId="0" borderId="0" xfId="109" applyNumberFormat="1" applyFont="1" applyFill="1" applyBorder="1" applyAlignment="1">
      <alignment horizontal="right" vertical="center"/>
    </xf>
    <xf numFmtId="167" fontId="17" fillId="0" borderId="14" xfId="109" applyNumberFormat="1" applyFont="1" applyBorder="1" applyAlignment="1" quotePrefix="1">
      <alignment horizontal="right" vertical="center"/>
    </xf>
    <xf numFmtId="167" fontId="17" fillId="0" borderId="15" xfId="109" applyNumberFormat="1" applyFont="1" applyBorder="1" applyAlignment="1" quotePrefix="1">
      <alignment horizontal="right" vertical="center"/>
    </xf>
    <xf numFmtId="167" fontId="17" fillId="0" borderId="13" xfId="109" applyNumberFormat="1" applyFont="1" applyBorder="1" applyAlignment="1" quotePrefix="1">
      <alignment horizontal="right" vertical="center"/>
    </xf>
    <xf numFmtId="167" fontId="17" fillId="0" borderId="0" xfId="109" applyNumberFormat="1" applyFont="1" applyBorder="1" applyAlignment="1" quotePrefix="1">
      <alignment horizontal="right" vertical="center"/>
    </xf>
    <xf numFmtId="167" fontId="17" fillId="0" borderId="12" xfId="109" applyNumberFormat="1" applyFont="1" applyBorder="1" applyAlignment="1" quotePrefix="1">
      <alignment horizontal="right" vertical="center"/>
    </xf>
    <xf numFmtId="0" fontId="0" fillId="30" borderId="0" xfId="0" applyFill="1" applyAlignment="1">
      <alignment horizontal="left"/>
    </xf>
    <xf numFmtId="0" fontId="0" fillId="30" borderId="0" xfId="0" applyFill="1" applyAlignment="1">
      <alignment/>
    </xf>
    <xf numFmtId="0" fontId="38" fillId="30" borderId="0" xfId="0" applyFont="1" applyFill="1" applyAlignment="1">
      <alignment horizontal="left"/>
    </xf>
    <xf numFmtId="0" fontId="39" fillId="30" borderId="0" xfId="0" applyFont="1" applyFill="1" applyBorder="1" applyAlignment="1">
      <alignment vertical="center"/>
    </xf>
    <xf numFmtId="0" fontId="38" fillId="30" borderId="0" xfId="0" applyFont="1" applyFill="1" applyAlignment="1">
      <alignment horizontal="left" vertical="top"/>
    </xf>
    <xf numFmtId="0" fontId="40" fillId="30" borderId="0" xfId="0" applyFont="1" applyFill="1" applyBorder="1" applyAlignment="1">
      <alignment horizontal="left" vertical="top"/>
    </xf>
    <xf numFmtId="0" fontId="39" fillId="30" borderId="0" xfId="0" applyFont="1" applyFill="1" applyBorder="1" applyAlignment="1">
      <alignment horizontal="left" vertical="top"/>
    </xf>
    <xf numFmtId="0" fontId="41" fillId="30" borderId="0" xfId="47" applyFont="1" applyFill="1" applyAlignment="1" applyProtection="1">
      <alignment horizontal="left" vertical="top"/>
      <protection/>
    </xf>
    <xf numFmtId="0" fontId="0" fillId="30" borderId="0" xfId="0" applyFill="1" applyAlignment="1">
      <alignment vertical="top"/>
    </xf>
    <xf numFmtId="0" fontId="5" fillId="30" borderId="0" xfId="0" applyFont="1" applyFill="1" applyAlignment="1">
      <alignment horizontal="left" vertical="center"/>
    </xf>
    <xf numFmtId="0" fontId="1" fillId="30" borderId="0" xfId="0" applyFont="1" applyFill="1" applyAlignment="1">
      <alignment horizontal="left" vertical="center"/>
    </xf>
    <xf numFmtId="0" fontId="1" fillId="30" borderId="0" xfId="0" applyFont="1" applyFill="1" applyAlignment="1">
      <alignment vertical="center"/>
    </xf>
    <xf numFmtId="0" fontId="38" fillId="30" borderId="0" xfId="0" applyFont="1" applyFill="1" applyBorder="1" applyAlignment="1">
      <alignment/>
    </xf>
    <xf numFmtId="0" fontId="0" fillId="30" borderId="0" xfId="0" applyFill="1" applyBorder="1" applyAlignment="1">
      <alignment/>
    </xf>
    <xf numFmtId="0" fontId="0" fillId="30" borderId="0" xfId="0" applyFont="1" applyFill="1" applyBorder="1" applyAlignment="1">
      <alignment/>
    </xf>
    <xf numFmtId="0" fontId="42" fillId="30" borderId="0" xfId="0" applyFont="1" applyFill="1" applyBorder="1" applyAlignment="1">
      <alignment vertical="center"/>
    </xf>
    <xf numFmtId="0" fontId="43" fillId="30" borderId="0" xfId="0" applyFont="1" applyFill="1" applyBorder="1" applyAlignment="1">
      <alignment horizontal="right" vertical="center"/>
    </xf>
    <xf numFmtId="0" fontId="44" fillId="30" borderId="0" xfId="0" applyFont="1" applyFill="1" applyBorder="1" applyAlignment="1">
      <alignment horizontal="right" vertical="center"/>
    </xf>
    <xf numFmtId="0" fontId="22" fillId="30" borderId="0" xfId="0" applyFont="1" applyFill="1" applyBorder="1" applyAlignment="1">
      <alignment horizontal="right" vertical="center"/>
    </xf>
    <xf numFmtId="0" fontId="44" fillId="30" borderId="12" xfId="0" applyFont="1" applyFill="1" applyBorder="1" applyAlignment="1">
      <alignment vertical="center"/>
    </xf>
    <xf numFmtId="0" fontId="43" fillId="30" borderId="12" xfId="0" applyFont="1" applyFill="1" applyBorder="1" applyAlignment="1">
      <alignment vertical="center"/>
    </xf>
    <xf numFmtId="0" fontId="42" fillId="30" borderId="12" xfId="0" applyFont="1" applyFill="1" applyBorder="1" applyAlignment="1">
      <alignment vertical="center"/>
    </xf>
    <xf numFmtId="0" fontId="15" fillId="30" borderId="12" xfId="0" applyFont="1" applyFill="1" applyBorder="1" applyAlignment="1">
      <alignment vertical="center"/>
    </xf>
    <xf numFmtId="0" fontId="44" fillId="30" borderId="0" xfId="0" applyFont="1" applyFill="1" applyBorder="1" applyAlignment="1">
      <alignment vertical="center"/>
    </xf>
    <xf numFmtId="0" fontId="43" fillId="30" borderId="0" xfId="0" applyFont="1" applyFill="1" applyBorder="1" applyAlignment="1">
      <alignment vertical="center"/>
    </xf>
    <xf numFmtId="0" fontId="15" fillId="30" borderId="0" xfId="0" applyFont="1" applyFill="1" applyBorder="1" applyAlignment="1">
      <alignment vertical="center"/>
    </xf>
    <xf numFmtId="0" fontId="45" fillId="30" borderId="0" xfId="0" applyFont="1" applyFill="1" applyBorder="1" applyAlignment="1">
      <alignment vertical="center"/>
    </xf>
    <xf numFmtId="0" fontId="13" fillId="30" borderId="0" xfId="0" applyFont="1" applyFill="1" applyBorder="1" applyAlignment="1">
      <alignment horizontal="right" vertical="center"/>
    </xf>
    <xf numFmtId="3" fontId="42" fillId="30" borderId="0" xfId="0" applyNumberFormat="1" applyFont="1" applyFill="1" applyBorder="1" applyAlignment="1">
      <alignment vertical="center"/>
    </xf>
    <xf numFmtId="167" fontId="44" fillId="30" borderId="0" xfId="0" applyNumberFormat="1" applyFont="1" applyFill="1" applyBorder="1" applyAlignment="1">
      <alignment vertical="center"/>
    </xf>
    <xf numFmtId="0" fontId="11" fillId="30" borderId="0" xfId="0" applyFont="1" applyFill="1" applyBorder="1" applyAlignment="1">
      <alignment vertical="center"/>
    </xf>
    <xf numFmtId="167" fontId="44" fillId="30" borderId="0" xfId="0" applyNumberFormat="1" applyFont="1" applyFill="1" applyBorder="1" applyAlignment="1">
      <alignment horizontal="right" vertical="center"/>
    </xf>
    <xf numFmtId="0" fontId="11" fillId="30" borderId="12" xfId="0" applyFont="1" applyFill="1" applyBorder="1" applyAlignment="1">
      <alignment vertical="center"/>
    </xf>
    <xf numFmtId="167" fontId="42" fillId="30" borderId="0" xfId="0" applyNumberFormat="1" applyFont="1" applyFill="1" applyBorder="1" applyAlignment="1">
      <alignment vertical="center"/>
    </xf>
    <xf numFmtId="167" fontId="13" fillId="30" borderId="0" xfId="0" applyNumberFormat="1" applyFont="1" applyFill="1" applyBorder="1" applyAlignment="1">
      <alignment vertical="center"/>
    </xf>
    <xf numFmtId="3" fontId="0" fillId="30" borderId="0" xfId="0" applyNumberFormat="1" applyFont="1" applyFill="1" applyBorder="1" applyAlignment="1">
      <alignment/>
    </xf>
    <xf numFmtId="0" fontId="13" fillId="30" borderId="0" xfId="0" applyFont="1" applyFill="1" applyBorder="1" applyAlignment="1">
      <alignment vertical="center"/>
    </xf>
    <xf numFmtId="3" fontId="13" fillId="30" borderId="0" xfId="0" applyNumberFormat="1" applyFont="1" applyFill="1" applyBorder="1" applyAlignment="1">
      <alignment vertical="center"/>
    </xf>
    <xf numFmtId="0" fontId="0" fillId="30" borderId="12" xfId="0" applyFont="1" applyFill="1" applyBorder="1" applyAlignment="1">
      <alignment vertical="center"/>
    </xf>
    <xf numFmtId="167" fontId="47" fillId="30" borderId="0" xfId="0" applyNumberFormat="1" applyFont="1" applyFill="1" applyBorder="1" applyAlignment="1">
      <alignment vertical="center"/>
    </xf>
    <xf numFmtId="167" fontId="12" fillId="30" borderId="0" xfId="0" applyNumberFormat="1" applyFont="1" applyFill="1" applyBorder="1" applyAlignment="1">
      <alignment vertical="center"/>
    </xf>
    <xf numFmtId="0" fontId="18" fillId="30" borderId="0" xfId="0" applyFont="1" applyFill="1" applyBorder="1" applyAlignment="1">
      <alignment vertical="center"/>
    </xf>
    <xf numFmtId="0" fontId="18" fillId="30" borderId="0" xfId="0" applyFont="1" applyFill="1" applyBorder="1" applyAlignment="1">
      <alignment/>
    </xf>
    <xf numFmtId="0" fontId="17" fillId="30" borderId="0" xfId="0" applyFont="1" applyFill="1" applyBorder="1" applyAlignment="1">
      <alignment vertical="center"/>
    </xf>
    <xf numFmtId="0" fontId="13" fillId="0" borderId="0" xfId="0" applyFont="1" applyBorder="1" applyAlignment="1">
      <alignment horizontal="center" vertical="center"/>
    </xf>
    <xf numFmtId="0" fontId="48" fillId="30" borderId="0" xfId="0" applyFont="1" applyFill="1" applyBorder="1" applyAlignment="1">
      <alignment/>
    </xf>
    <xf numFmtId="0" fontId="13" fillId="30" borderId="0" xfId="0" applyFont="1" applyFill="1" applyBorder="1" applyAlignment="1">
      <alignment/>
    </xf>
    <xf numFmtId="0" fontId="34" fillId="30" borderId="0" xfId="0" applyFont="1" applyFill="1" applyBorder="1" applyAlignment="1">
      <alignment/>
    </xf>
    <xf numFmtId="0" fontId="11" fillId="30" borderId="0" xfId="0" applyFont="1" applyFill="1" applyBorder="1" applyAlignment="1">
      <alignment/>
    </xf>
    <xf numFmtId="167" fontId="43" fillId="30" borderId="0" xfId="0" applyNumberFormat="1" applyFont="1" applyFill="1" applyBorder="1" applyAlignment="1">
      <alignment vertical="center"/>
    </xf>
    <xf numFmtId="167" fontId="17" fillId="0" borderId="16" xfId="57" applyNumberFormat="1" applyFont="1" applyFill="1" applyBorder="1" applyAlignment="1">
      <alignment horizontal="right" vertical="center"/>
    </xf>
    <xf numFmtId="0" fontId="24" fillId="30" borderId="0" xfId="0" applyNumberFormat="1" applyFont="1" applyFill="1" applyBorder="1" applyAlignment="1">
      <alignment vertical="center" wrapText="1"/>
    </xf>
    <xf numFmtId="0" fontId="1" fillId="30" borderId="0" xfId="47" applyFont="1" applyFill="1" applyAlignment="1" applyProtection="1">
      <alignment horizontal="left" vertical="top"/>
      <protection/>
    </xf>
    <xf numFmtId="0" fontId="49" fillId="30" borderId="0" xfId="0" applyFont="1" applyFill="1" applyBorder="1" applyAlignment="1">
      <alignment horizontal="left" vertical="top"/>
    </xf>
    <xf numFmtId="0" fontId="0" fillId="30" borderId="0" xfId="0" applyFont="1" applyFill="1" applyAlignment="1">
      <alignment vertical="top"/>
    </xf>
    <xf numFmtId="0" fontId="1" fillId="30" borderId="0" xfId="47" applyFont="1" applyFill="1" applyAlignment="1" applyProtection="1">
      <alignment horizontal="left" vertical="center"/>
      <protection/>
    </xf>
    <xf numFmtId="0" fontId="49" fillId="30" borderId="0" xfId="0" applyFont="1" applyFill="1" applyBorder="1" applyAlignment="1">
      <alignment vertical="center"/>
    </xf>
    <xf numFmtId="15" fontId="0" fillId="0" borderId="0" xfId="0" applyNumberFormat="1" applyFill="1" applyBorder="1" applyAlignment="1">
      <alignment vertical="center"/>
    </xf>
    <xf numFmtId="15" fontId="18" fillId="0" borderId="0" xfId="0" applyNumberFormat="1" applyFont="1" applyFill="1" applyBorder="1" applyAlignment="1">
      <alignment vertical="center"/>
    </xf>
    <xf numFmtId="0" fontId="18" fillId="0" borderId="0" xfId="0" applyNumberFormat="1" applyFont="1" applyFill="1" applyBorder="1" applyAlignment="1">
      <alignment horizontal="justify" vertical="top" wrapText="1"/>
    </xf>
    <xf numFmtId="0" fontId="24" fillId="0" borderId="0" xfId="0" applyFont="1" applyFill="1" applyBorder="1" applyAlignment="1">
      <alignment vertical="top" wrapText="1"/>
    </xf>
    <xf numFmtId="0" fontId="86" fillId="30" borderId="0" xfId="0" applyFont="1" applyFill="1" applyBorder="1" applyAlignment="1">
      <alignment horizontal="right" vertical="center"/>
    </xf>
    <xf numFmtId="0" fontId="86" fillId="30" borderId="12" xfId="0" applyFont="1" applyFill="1" applyBorder="1" applyAlignment="1">
      <alignment vertical="center"/>
    </xf>
    <xf numFmtId="0" fontId="86" fillId="30" borderId="0" xfId="0" applyFont="1" applyFill="1" applyBorder="1" applyAlignment="1">
      <alignment vertical="center"/>
    </xf>
    <xf numFmtId="3" fontId="86" fillId="30" borderId="0" xfId="0" applyNumberFormat="1" applyFont="1" applyFill="1" applyBorder="1" applyAlignment="1">
      <alignment vertical="center"/>
    </xf>
    <xf numFmtId="167" fontId="86" fillId="30" borderId="0" xfId="0" applyNumberFormat="1" applyFont="1" applyFill="1" applyBorder="1" applyAlignment="1">
      <alignment vertical="center"/>
    </xf>
    <xf numFmtId="0" fontId="44" fillId="30" borderId="20" xfId="0" applyFont="1" applyFill="1" applyBorder="1" applyAlignment="1">
      <alignment vertical="center"/>
    </xf>
    <xf numFmtId="0" fontId="42" fillId="30" borderId="21" xfId="0" applyFont="1" applyFill="1" applyBorder="1" applyAlignment="1">
      <alignment vertical="center"/>
    </xf>
    <xf numFmtId="0" fontId="44" fillId="30" borderId="21" xfId="0" applyFont="1" applyFill="1" applyBorder="1" applyAlignment="1">
      <alignment vertical="center"/>
    </xf>
    <xf numFmtId="0" fontId="43" fillId="30" borderId="21" xfId="0" applyFont="1" applyFill="1" applyBorder="1" applyAlignment="1">
      <alignment vertical="center"/>
    </xf>
    <xf numFmtId="0" fontId="44" fillId="30" borderId="22" xfId="0" applyFont="1" applyFill="1" applyBorder="1" applyAlignment="1">
      <alignment vertical="center"/>
    </xf>
    <xf numFmtId="0" fontId="18" fillId="0" borderId="0" xfId="0" applyFont="1" applyFill="1" applyAlignment="1">
      <alignment vertical="center" wrapText="1"/>
    </xf>
    <xf numFmtId="0" fontId="11" fillId="0" borderId="0" xfId="0" applyFont="1" applyFill="1" applyAlignment="1">
      <alignment horizontal="right"/>
    </xf>
    <xf numFmtId="1" fontId="44" fillId="30" borderId="0" xfId="0" applyNumberFormat="1" applyFont="1" applyFill="1" applyBorder="1" applyAlignment="1">
      <alignment horizontal="right" vertical="center"/>
    </xf>
    <xf numFmtId="0" fontId="0" fillId="0" borderId="0" xfId="0" applyFont="1" applyFill="1" applyAlignment="1" quotePrefix="1">
      <alignment vertical="center"/>
    </xf>
    <xf numFmtId="0" fontId="15" fillId="0" borderId="0" xfId="0" applyFont="1" applyFill="1" applyAlignment="1" quotePrefix="1">
      <alignment/>
    </xf>
    <xf numFmtId="0" fontId="15" fillId="0" borderId="0" xfId="0" applyFont="1" applyFill="1" applyBorder="1" applyAlignment="1" quotePrefix="1">
      <alignment/>
    </xf>
    <xf numFmtId="0" fontId="22" fillId="0" borderId="0" xfId="0" applyFont="1" applyFill="1" applyBorder="1" applyAlignment="1" quotePrefix="1">
      <alignment/>
    </xf>
    <xf numFmtId="0" fontId="22" fillId="0" borderId="0" xfId="0" applyFont="1" applyFill="1" applyAlignment="1" quotePrefix="1">
      <alignment/>
    </xf>
    <xf numFmtId="3" fontId="17" fillId="0" borderId="15" xfId="0" applyNumberFormat="1" applyFont="1" applyBorder="1" applyAlignment="1">
      <alignment horizontal="right" vertical="center"/>
    </xf>
    <xf numFmtId="167" fontId="17" fillId="0" borderId="23" xfId="57" applyNumberFormat="1" applyFont="1" applyBorder="1" applyAlignment="1">
      <alignment horizontal="right" vertical="center"/>
    </xf>
    <xf numFmtId="3" fontId="19" fillId="0" borderId="23" xfId="109" applyNumberFormat="1" applyFont="1" applyFill="1" applyBorder="1" applyAlignment="1" quotePrefix="1">
      <alignment horizontal="right" vertical="center"/>
    </xf>
    <xf numFmtId="1" fontId="18" fillId="0" borderId="0" xfId="0" applyNumberFormat="1" applyFont="1" applyFill="1" applyAlignment="1">
      <alignment horizontal="right" vertical="center"/>
    </xf>
    <xf numFmtId="3" fontId="19" fillId="0" borderId="24" xfId="0" applyNumberFormat="1" applyFont="1" applyFill="1" applyBorder="1" applyAlignment="1">
      <alignment horizontal="right" vertical="center"/>
    </xf>
    <xf numFmtId="3" fontId="18"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17" fillId="0" borderId="18" xfId="109" applyNumberFormat="1" applyFont="1" applyFill="1" applyBorder="1" applyAlignment="1" quotePrefix="1">
      <alignment horizontal="right" vertical="center"/>
    </xf>
    <xf numFmtId="167" fontId="17" fillId="0" borderId="18" xfId="109" applyNumberFormat="1" applyFont="1" applyFill="1" applyBorder="1" applyAlignment="1" quotePrefix="1">
      <alignment horizontal="right" vertical="center"/>
    </xf>
    <xf numFmtId="3" fontId="17" fillId="0" borderId="23" xfId="109" applyNumberFormat="1" applyFont="1" applyFill="1" applyBorder="1" applyAlignment="1" quotePrefix="1">
      <alignment horizontal="right" vertical="center"/>
    </xf>
    <xf numFmtId="167" fontId="17" fillId="0" borderId="23" xfId="109" applyNumberFormat="1" applyFont="1" applyFill="1" applyBorder="1" applyAlignment="1" quotePrefix="1">
      <alignment horizontal="right" vertical="center"/>
    </xf>
    <xf numFmtId="0" fontId="39" fillId="0" borderId="0" xfId="0" applyFont="1" applyFill="1" applyBorder="1" applyAlignment="1">
      <alignment horizontal="left" vertical="center"/>
    </xf>
    <xf numFmtId="0" fontId="49" fillId="0" borderId="0" xfId="0" applyFont="1" applyFill="1" applyBorder="1" applyAlignment="1">
      <alignment vertical="center"/>
    </xf>
    <xf numFmtId="167" fontId="17" fillId="0" borderId="15" xfId="109" applyNumberFormat="1" applyFont="1" applyFill="1" applyBorder="1" applyAlignment="1" quotePrefix="1">
      <alignment horizontal="right" vertical="center"/>
    </xf>
    <xf numFmtId="1" fontId="17" fillId="0" borderId="13" xfId="109" applyNumberFormat="1" applyFont="1" applyFill="1" applyBorder="1" applyAlignment="1" quotePrefix="1">
      <alignment horizontal="right" vertical="center"/>
    </xf>
    <xf numFmtId="0" fontId="18" fillId="0" borderId="0" xfId="0" applyFont="1" applyFill="1" applyAlignment="1">
      <alignment/>
    </xf>
    <xf numFmtId="0" fontId="0" fillId="0" borderId="0" xfId="52">
      <alignment/>
      <protection/>
    </xf>
    <xf numFmtId="0" fontId="16" fillId="0" borderId="0" xfId="52" applyFont="1" applyFill="1" applyBorder="1" applyAlignment="1">
      <alignment vertical="center"/>
      <protection/>
    </xf>
    <xf numFmtId="0" fontId="0" fillId="0" borderId="0" xfId="52" applyAlignment="1">
      <alignment vertical="center"/>
      <protection/>
    </xf>
    <xf numFmtId="0" fontId="34" fillId="0" borderId="0" xfId="52" applyFont="1" applyFill="1" applyBorder="1" applyAlignment="1">
      <alignment horizontal="left" vertical="center" wrapText="1"/>
      <protection/>
    </xf>
    <xf numFmtId="0" fontId="34" fillId="0" borderId="25" xfId="52" applyFont="1" applyFill="1" applyBorder="1" applyAlignment="1">
      <alignment horizontal="center" vertical="center" wrapText="1"/>
      <protection/>
    </xf>
    <xf numFmtId="0" fontId="38" fillId="30" borderId="0" xfId="52" applyFont="1" applyFill="1" applyBorder="1" applyAlignment="1">
      <alignment horizontal="left" vertical="center" wrapText="1"/>
      <protection/>
    </xf>
    <xf numFmtId="0" fontId="34" fillId="49" borderId="26" xfId="52" applyFont="1" applyFill="1" applyBorder="1" applyAlignment="1">
      <alignment horizontal="center" vertical="top" wrapText="1"/>
      <protection/>
    </xf>
    <xf numFmtId="0" fontId="34" fillId="0" borderId="26" xfId="52" applyFont="1" applyFill="1" applyBorder="1" applyAlignment="1">
      <alignment horizontal="center" vertical="top" wrapText="1"/>
      <protection/>
    </xf>
    <xf numFmtId="0" fontId="38" fillId="0" borderId="25" xfId="52" applyFont="1" applyBorder="1" applyAlignment="1">
      <alignment vertical="center"/>
      <protection/>
    </xf>
    <xf numFmtId="0" fontId="34" fillId="44" borderId="25" xfId="52" applyFont="1" applyFill="1" applyBorder="1" applyAlignment="1">
      <alignment horizontal="right" vertical="center" wrapText="1"/>
      <protection/>
    </xf>
    <xf numFmtId="0" fontId="34" fillId="0" borderId="25" xfId="52" applyFont="1" applyFill="1" applyBorder="1" applyAlignment="1">
      <alignment horizontal="right" vertical="center" wrapText="1"/>
      <protection/>
    </xf>
    <xf numFmtId="0" fontId="38" fillId="0" borderId="0" xfId="52" applyFont="1" applyBorder="1" applyAlignment="1">
      <alignment horizontal="left" vertical="center" wrapText="1"/>
      <protection/>
    </xf>
    <xf numFmtId="170" fontId="38" fillId="44" borderId="0" xfId="52" applyNumberFormat="1" applyFont="1" applyFill="1" applyBorder="1" applyAlignment="1">
      <alignment horizontal="right" vertical="center"/>
      <protection/>
    </xf>
    <xf numFmtId="170" fontId="38" fillId="0" borderId="0" xfId="52" applyNumberFormat="1" applyFont="1" applyFill="1" applyBorder="1" applyAlignment="1">
      <alignment horizontal="right" vertical="center"/>
      <protection/>
    </xf>
    <xf numFmtId="171" fontId="38" fillId="44" borderId="0" xfId="52" applyNumberFormat="1" applyFont="1" applyFill="1" applyBorder="1" applyAlignment="1">
      <alignment horizontal="right" vertical="center"/>
      <protection/>
    </xf>
    <xf numFmtId="171" fontId="38" fillId="0" borderId="0" xfId="52" applyNumberFormat="1" applyFont="1" applyFill="1" applyBorder="1" applyAlignment="1">
      <alignment horizontal="right" vertical="center"/>
      <protection/>
    </xf>
    <xf numFmtId="0" fontId="38" fillId="0" borderId="0" xfId="52" applyFont="1" applyBorder="1" applyAlignment="1">
      <alignment horizontal="left" vertical="center" wrapText="1" indent="1"/>
      <protection/>
    </xf>
    <xf numFmtId="0" fontId="34" fillId="0" borderId="27" xfId="52" applyFont="1" applyFill="1" applyBorder="1" applyAlignment="1">
      <alignment horizontal="left" vertical="center" wrapText="1"/>
      <protection/>
    </xf>
    <xf numFmtId="170" fontId="34" fillId="44" borderId="27" xfId="52" applyNumberFormat="1" applyFont="1" applyFill="1" applyBorder="1" applyAlignment="1">
      <alignment horizontal="right" vertical="center"/>
      <protection/>
    </xf>
    <xf numFmtId="170" fontId="34" fillId="0" borderId="27" xfId="52" applyNumberFormat="1" applyFont="1" applyFill="1" applyBorder="1" applyAlignment="1">
      <alignment horizontal="right" vertical="center"/>
      <protection/>
    </xf>
    <xf numFmtId="171" fontId="34" fillId="44" borderId="27" xfId="52" applyNumberFormat="1" applyFont="1" applyFill="1" applyBorder="1" applyAlignment="1">
      <alignment horizontal="right" vertical="center"/>
      <protection/>
    </xf>
    <xf numFmtId="171" fontId="34" fillId="0" borderId="27" xfId="52" applyNumberFormat="1" applyFont="1" applyFill="1" applyBorder="1" applyAlignment="1">
      <alignment horizontal="right" vertical="center"/>
      <protection/>
    </xf>
    <xf numFmtId="0" fontId="34" fillId="0" borderId="28" xfId="52" applyFont="1" applyBorder="1" applyAlignment="1">
      <alignment horizontal="left" vertical="center" wrapText="1"/>
      <protection/>
    </xf>
    <xf numFmtId="170" fontId="34" fillId="44" borderId="28" xfId="52" applyNumberFormat="1" applyFont="1" applyFill="1" applyBorder="1" applyAlignment="1">
      <alignment horizontal="right" vertical="center"/>
      <protection/>
    </xf>
    <xf numFmtId="170" fontId="34" fillId="0" borderId="28" xfId="52" applyNumberFormat="1" applyFont="1" applyFill="1" applyBorder="1" applyAlignment="1">
      <alignment horizontal="right" vertical="center"/>
      <protection/>
    </xf>
    <xf numFmtId="171" fontId="34" fillId="44" borderId="28" xfId="52" applyNumberFormat="1" applyFont="1" applyFill="1" applyBorder="1" applyAlignment="1">
      <alignment horizontal="right" vertical="center"/>
      <protection/>
    </xf>
    <xf numFmtId="171" fontId="34" fillId="0" borderId="28" xfId="52" applyNumberFormat="1" applyFont="1" applyFill="1" applyBorder="1" applyAlignment="1">
      <alignment horizontal="right" vertical="center"/>
      <protection/>
    </xf>
    <xf numFmtId="0" fontId="38" fillId="0" borderId="0" xfId="52" applyFont="1" applyFill="1" applyBorder="1" applyAlignment="1">
      <alignment horizontal="left" vertical="center" wrapText="1"/>
      <protection/>
    </xf>
    <xf numFmtId="0" fontId="34" fillId="0" borderId="27" xfId="52" applyFont="1" applyBorder="1" applyAlignment="1">
      <alignment horizontal="left" vertical="center" wrapText="1"/>
      <protection/>
    </xf>
    <xf numFmtId="184" fontId="38" fillId="44" borderId="0" xfId="52" applyNumberFormat="1" applyFont="1" applyFill="1" applyBorder="1" applyAlignment="1">
      <alignment horizontal="right" vertical="center"/>
      <protection/>
    </xf>
    <xf numFmtId="170" fontId="34" fillId="44" borderId="0" xfId="52" applyNumberFormat="1" applyFont="1" applyFill="1" applyBorder="1" applyAlignment="1">
      <alignment horizontal="right" vertical="center"/>
      <protection/>
    </xf>
    <xf numFmtId="170" fontId="34" fillId="0" borderId="0" xfId="52" applyNumberFormat="1" applyFont="1" applyFill="1" applyBorder="1" applyAlignment="1">
      <alignment horizontal="right" vertical="center"/>
      <protection/>
    </xf>
    <xf numFmtId="171" fontId="34" fillId="44" borderId="0" xfId="52" applyNumberFormat="1" applyFont="1" applyFill="1" applyBorder="1" applyAlignment="1">
      <alignment horizontal="right" vertical="center"/>
      <protection/>
    </xf>
    <xf numFmtId="171" fontId="34" fillId="0" borderId="0" xfId="52" applyNumberFormat="1" applyFont="1" applyFill="1" applyBorder="1" applyAlignment="1">
      <alignment horizontal="right" vertical="center"/>
      <protection/>
    </xf>
    <xf numFmtId="171" fontId="34" fillId="44" borderId="29" xfId="52" applyNumberFormat="1" applyFont="1" applyFill="1" applyBorder="1" applyAlignment="1">
      <alignment horizontal="right" vertical="center"/>
      <protection/>
    </xf>
    <xf numFmtId="0" fontId="34" fillId="0" borderId="0" xfId="52" applyFont="1" applyBorder="1" applyAlignment="1">
      <alignment horizontal="left" vertical="center" wrapText="1"/>
      <protection/>
    </xf>
    <xf numFmtId="0" fontId="34" fillId="0" borderId="30" xfId="52" applyFont="1" applyBorder="1" applyAlignment="1">
      <alignment horizontal="left" vertical="center" wrapText="1"/>
      <protection/>
    </xf>
    <xf numFmtId="170" fontId="34" fillId="44" borderId="30" xfId="52" applyNumberFormat="1" applyFont="1" applyFill="1" applyBorder="1" applyAlignment="1">
      <alignment horizontal="right" vertical="center"/>
      <protection/>
    </xf>
    <xf numFmtId="170" fontId="34" fillId="0" borderId="30" xfId="52" applyNumberFormat="1" applyFont="1" applyFill="1" applyBorder="1" applyAlignment="1">
      <alignment horizontal="right" vertical="center"/>
      <protection/>
    </xf>
    <xf numFmtId="184" fontId="34" fillId="44" borderId="30" xfId="52" applyNumberFormat="1" applyFont="1" applyFill="1" applyBorder="1" applyAlignment="1">
      <alignment horizontal="right" vertical="center"/>
      <protection/>
    </xf>
    <xf numFmtId="171" fontId="34" fillId="0" borderId="30" xfId="52" applyNumberFormat="1" applyFont="1" applyFill="1" applyBorder="1" applyAlignment="1">
      <alignment horizontal="right" vertical="center"/>
      <protection/>
    </xf>
    <xf numFmtId="171" fontId="34" fillId="44" borderId="30" xfId="52" applyNumberFormat="1" applyFont="1" applyFill="1" applyBorder="1" applyAlignment="1">
      <alignment horizontal="right" vertical="center"/>
      <protection/>
    </xf>
    <xf numFmtId="0" fontId="38" fillId="0" borderId="0" xfId="52" applyFont="1" applyAlignment="1">
      <alignment vertical="top"/>
      <protection/>
    </xf>
    <xf numFmtId="0" fontId="38" fillId="0" borderId="0" xfId="52" applyFont="1">
      <alignment/>
      <protection/>
    </xf>
    <xf numFmtId="0" fontId="38" fillId="0" borderId="0" xfId="52" applyFont="1" applyAlignment="1">
      <alignment horizontal="left" vertical="top"/>
      <protection/>
    </xf>
    <xf numFmtId="184" fontId="38" fillId="0" borderId="0" xfId="52" applyNumberFormat="1" applyFont="1">
      <alignment/>
      <protection/>
    </xf>
    <xf numFmtId="0" fontId="38" fillId="0" borderId="0" xfId="52" applyFont="1" applyAlignment="1">
      <alignment/>
      <protection/>
    </xf>
    <xf numFmtId="0" fontId="38" fillId="0" borderId="0" xfId="52" applyFont="1" applyFill="1">
      <alignment/>
      <protection/>
    </xf>
    <xf numFmtId="0" fontId="38" fillId="0" borderId="0" xfId="52" applyFont="1" applyAlignment="1">
      <alignment vertical="center"/>
      <protection/>
    </xf>
    <xf numFmtId="0" fontId="0" fillId="0" borderId="0" xfId="52" applyNumberFormat="1" applyFont="1">
      <alignment/>
      <protection/>
    </xf>
    <xf numFmtId="0" fontId="0" fillId="0" borderId="0" xfId="52" applyNumberFormat="1">
      <alignment/>
      <protection/>
    </xf>
    <xf numFmtId="170" fontId="0" fillId="0" borderId="0" xfId="52" applyNumberFormat="1">
      <alignment/>
      <protection/>
    </xf>
    <xf numFmtId="0" fontId="0" fillId="0" borderId="0" xfId="52" applyFill="1">
      <alignment/>
      <protection/>
    </xf>
    <xf numFmtId="0" fontId="0" fillId="0" borderId="0" xfId="52" applyFill="1" applyBorder="1">
      <alignment/>
      <protection/>
    </xf>
    <xf numFmtId="0" fontId="0" fillId="0" borderId="0" xfId="52" applyFill="1" applyAlignment="1">
      <alignment vertical="center"/>
      <protection/>
    </xf>
    <xf numFmtId="0" fontId="0" fillId="0" borderId="0" xfId="52" applyFill="1" applyBorder="1" applyAlignment="1">
      <alignment vertical="center"/>
      <protection/>
    </xf>
    <xf numFmtId="0" fontId="34" fillId="0" borderId="0" xfId="52" applyFont="1" applyFill="1" applyBorder="1" applyAlignment="1">
      <alignment horizontal="center" vertical="center" wrapText="1"/>
      <protection/>
    </xf>
    <xf numFmtId="0" fontId="34" fillId="0" borderId="26" xfId="52" applyFont="1" applyFill="1" applyBorder="1" applyAlignment="1">
      <alignment horizontal="center" vertical="center" wrapText="1"/>
      <protection/>
    </xf>
    <xf numFmtId="0" fontId="38" fillId="0" borderId="31"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34" fillId="0" borderId="0" xfId="52" applyFont="1" applyFill="1" applyBorder="1" applyAlignment="1">
      <alignment horizontal="right" vertical="center" wrapText="1"/>
      <protection/>
    </xf>
    <xf numFmtId="172" fontId="38" fillId="44" borderId="0" xfId="52" applyNumberFormat="1" applyFont="1" applyFill="1" applyBorder="1" applyAlignment="1">
      <alignment horizontal="right" vertical="center"/>
      <protection/>
    </xf>
    <xf numFmtId="172" fontId="38" fillId="0" borderId="0" xfId="52" applyNumberFormat="1" applyFont="1" applyFill="1" applyBorder="1" applyAlignment="1">
      <alignment horizontal="right" vertical="center"/>
      <protection/>
    </xf>
    <xf numFmtId="172" fontId="38" fillId="44" borderId="0" xfId="52" applyNumberFormat="1" applyFont="1" applyFill="1" applyBorder="1" applyAlignment="1" quotePrefix="1">
      <alignment horizontal="right" vertical="center"/>
      <protection/>
    </xf>
    <xf numFmtId="172" fontId="38" fillId="0" borderId="0" xfId="52" applyNumberFormat="1" applyFont="1" applyFill="1" applyBorder="1" applyAlignment="1" quotePrefix="1">
      <alignment horizontal="right" vertical="center"/>
      <protection/>
    </xf>
    <xf numFmtId="172" fontId="34" fillId="44" borderId="27" xfId="52" applyNumberFormat="1" applyFont="1" applyFill="1" applyBorder="1" applyAlignment="1">
      <alignment horizontal="right" vertical="center"/>
      <protection/>
    </xf>
    <xf numFmtId="172" fontId="34" fillId="0" borderId="27" xfId="52" applyNumberFormat="1" applyFont="1" applyFill="1" applyBorder="1" applyAlignment="1">
      <alignment horizontal="right" vertical="center"/>
      <protection/>
    </xf>
    <xf numFmtId="172" fontId="34" fillId="0" borderId="0" xfId="52" applyNumberFormat="1" applyFont="1" applyFill="1" applyBorder="1" applyAlignment="1">
      <alignment horizontal="right" vertical="center"/>
      <protection/>
    </xf>
    <xf numFmtId="173" fontId="34" fillId="44" borderId="28" xfId="52" applyNumberFormat="1" applyFont="1" applyFill="1" applyBorder="1" applyAlignment="1">
      <alignment horizontal="right" vertical="center"/>
      <protection/>
    </xf>
    <xf numFmtId="173" fontId="34" fillId="0" borderId="28" xfId="52" applyNumberFormat="1" applyFont="1" applyFill="1" applyBorder="1" applyAlignment="1">
      <alignment horizontal="right" vertical="center"/>
      <protection/>
    </xf>
    <xf numFmtId="173" fontId="34" fillId="0" borderId="0" xfId="52" applyNumberFormat="1" applyFont="1" applyFill="1" applyBorder="1" applyAlignment="1">
      <alignment horizontal="right" vertical="center"/>
      <protection/>
    </xf>
    <xf numFmtId="170" fontId="38" fillId="0" borderId="0" xfId="52" applyNumberFormat="1" applyFont="1" applyFill="1" applyBorder="1" applyAlignment="1" quotePrefix="1">
      <alignment horizontal="right" vertical="center"/>
      <protection/>
    </xf>
    <xf numFmtId="0" fontId="38" fillId="0" borderId="0" xfId="52" applyFont="1" applyFill="1" applyBorder="1" applyAlignment="1">
      <alignment vertical="center" wrapText="1"/>
      <protection/>
    </xf>
    <xf numFmtId="0" fontId="38" fillId="0" borderId="0" xfId="52" applyFont="1" applyBorder="1" applyAlignment="1">
      <alignment vertical="center" wrapText="1"/>
      <protection/>
    </xf>
    <xf numFmtId="173" fontId="34" fillId="44" borderId="0" xfId="52" applyNumberFormat="1" applyFont="1" applyFill="1" applyBorder="1" applyAlignment="1">
      <alignment horizontal="right" vertical="center"/>
      <protection/>
    </xf>
    <xf numFmtId="0" fontId="34" fillId="0" borderId="32" xfId="52" applyFont="1" applyBorder="1" applyAlignment="1">
      <alignment horizontal="left" vertical="center" wrapText="1"/>
      <protection/>
    </xf>
    <xf numFmtId="170" fontId="34" fillId="44" borderId="32" xfId="52" applyNumberFormat="1" applyFont="1" applyFill="1" applyBorder="1" applyAlignment="1">
      <alignment horizontal="right" vertical="center"/>
      <protection/>
    </xf>
    <xf numFmtId="170" fontId="34" fillId="0" borderId="32" xfId="52" applyNumberFormat="1" applyFont="1" applyFill="1" applyBorder="1" applyAlignment="1">
      <alignment horizontal="right" vertical="center"/>
      <protection/>
    </xf>
    <xf numFmtId="172" fontId="34" fillId="44" borderId="32" xfId="52" applyNumberFormat="1" applyFont="1" applyFill="1" applyBorder="1" applyAlignment="1">
      <alignment horizontal="right" vertical="center"/>
      <protection/>
    </xf>
    <xf numFmtId="172" fontId="34" fillId="0" borderId="32" xfId="52" applyNumberFormat="1" applyFont="1" applyFill="1" applyBorder="1" applyAlignment="1">
      <alignment horizontal="right" vertical="center"/>
      <protection/>
    </xf>
    <xf numFmtId="0" fontId="15" fillId="0" borderId="0" xfId="52" applyNumberFormat="1" applyFont="1" applyFill="1" applyAlignment="1">
      <alignment vertical="center"/>
      <protection/>
    </xf>
    <xf numFmtId="0" fontId="15" fillId="0" borderId="0" xfId="52" applyFont="1">
      <alignment/>
      <protection/>
    </xf>
    <xf numFmtId="172" fontId="34" fillId="44" borderId="0" xfId="52" applyNumberFormat="1" applyFont="1" applyFill="1" applyBorder="1" applyAlignment="1" quotePrefix="1">
      <alignment horizontal="right" vertical="center"/>
      <protection/>
    </xf>
    <xf numFmtId="0" fontId="40" fillId="50" borderId="0" xfId="0" applyFont="1" applyFill="1" applyBorder="1" applyAlignment="1">
      <alignment horizontal="left" vertical="top"/>
    </xf>
    <xf numFmtId="0" fontId="39" fillId="50" borderId="0" xfId="0" applyFont="1" applyFill="1" applyBorder="1" applyAlignment="1">
      <alignment horizontal="left" vertical="top"/>
    </xf>
    <xf numFmtId="0" fontId="1" fillId="50" borderId="0" xfId="47" applyFont="1" applyFill="1" applyAlignment="1" applyProtection="1">
      <alignment horizontal="left" vertical="top"/>
      <protection/>
    </xf>
    <xf numFmtId="0" fontId="49" fillId="50" borderId="0" xfId="0" applyFont="1" applyFill="1" applyBorder="1" applyAlignment="1">
      <alignment horizontal="left" vertical="top"/>
    </xf>
    <xf numFmtId="0" fontId="39" fillId="50" borderId="0" xfId="0" applyFont="1" applyFill="1" applyBorder="1" applyAlignment="1">
      <alignment horizontal="left" vertical="center"/>
    </xf>
    <xf numFmtId="0" fontId="0" fillId="50" borderId="0" xfId="0" applyFill="1" applyAlignment="1">
      <alignment/>
    </xf>
    <xf numFmtId="0" fontId="37" fillId="50" borderId="0" xfId="0" applyFont="1" applyFill="1" applyBorder="1" applyAlignment="1">
      <alignment vertical="center"/>
    </xf>
    <xf numFmtId="0" fontId="39" fillId="50" borderId="0" xfId="0" applyFont="1" applyFill="1" applyBorder="1" applyAlignment="1">
      <alignment vertical="center"/>
    </xf>
    <xf numFmtId="0" fontId="49" fillId="50" borderId="0" xfId="0" applyFont="1" applyFill="1" applyBorder="1" applyAlignment="1">
      <alignment vertical="center"/>
    </xf>
    <xf numFmtId="0" fontId="1" fillId="30" borderId="0" xfId="0" applyFont="1" applyFill="1" applyAlignment="1">
      <alignment horizontal="left" vertical="center"/>
    </xf>
    <xf numFmtId="0" fontId="5" fillId="30" borderId="0" xfId="0" applyFont="1" applyFill="1" applyAlignment="1">
      <alignment horizontal="left" vertical="center"/>
    </xf>
    <xf numFmtId="0" fontId="1" fillId="30" borderId="0" xfId="47" applyFont="1" applyFill="1" applyAlignment="1" applyProtection="1">
      <alignment horizontal="left" vertical="center"/>
      <protection/>
    </xf>
    <xf numFmtId="0" fontId="41" fillId="30" borderId="0" xfId="47" applyFont="1" applyFill="1" applyAlignment="1" applyProtection="1">
      <alignment horizontal="left" vertical="center"/>
      <protection/>
    </xf>
    <xf numFmtId="0" fontId="39" fillId="50" borderId="0" xfId="0" applyFont="1" applyFill="1" applyBorder="1" applyAlignment="1">
      <alignment horizontal="left" vertical="center"/>
    </xf>
    <xf numFmtId="0" fontId="36" fillId="30" borderId="0" xfId="0" applyFont="1" applyFill="1" applyBorder="1" applyAlignment="1">
      <alignment horizontal="left" vertical="center"/>
    </xf>
    <xf numFmtId="0" fontId="11" fillId="0" borderId="0" xfId="0" applyFont="1" applyFill="1" applyBorder="1" applyAlignment="1">
      <alignment horizontal="left" vertical="center"/>
    </xf>
    <xf numFmtId="0" fontId="24" fillId="30" borderId="0" xfId="0" applyNumberFormat="1" applyFont="1" applyFill="1" applyBorder="1" applyAlignment="1">
      <alignment vertical="top" wrapText="1"/>
    </xf>
    <xf numFmtId="0" fontId="18" fillId="30" borderId="0" xfId="0" applyNumberFormat="1" applyFont="1" applyFill="1" applyBorder="1" applyAlignment="1">
      <alignment vertical="top" wrapText="1"/>
    </xf>
    <xf numFmtId="0" fontId="34" fillId="49" borderId="25" xfId="52" applyFont="1" applyFill="1" applyBorder="1" applyAlignment="1">
      <alignment horizontal="center" vertical="center" wrapText="1"/>
      <protection/>
    </xf>
    <xf numFmtId="0" fontId="34" fillId="0" borderId="25" xfId="52" applyFont="1" applyFill="1" applyBorder="1" applyAlignment="1">
      <alignment horizontal="center" vertical="center" wrapText="1"/>
      <protection/>
    </xf>
    <xf numFmtId="0" fontId="38" fillId="0" borderId="25" xfId="52" applyFont="1" applyBorder="1" applyAlignment="1">
      <alignment horizontal="center" vertical="center"/>
      <protection/>
    </xf>
    <xf numFmtId="0" fontId="38" fillId="0" borderId="31" xfId="52" applyFont="1" applyBorder="1" applyAlignment="1">
      <alignment horizontal="center" vertical="center"/>
      <protection/>
    </xf>
    <xf numFmtId="0" fontId="34" fillId="0" borderId="0"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15" fillId="0" borderId="0" xfId="52" applyNumberFormat="1" applyFont="1" applyAlignment="1">
      <alignment wrapText="1"/>
      <protection/>
    </xf>
    <xf numFmtId="0" fontId="38" fillId="0" borderId="31" xfId="52" applyFont="1" applyFill="1" applyBorder="1" applyAlignment="1">
      <alignment horizontal="center" vertical="center" wrapText="1"/>
      <protection/>
    </xf>
  </cellXfs>
  <cellStyles count="12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Migliaia (0)_2riepilogo2000" xfId="49"/>
    <cellStyle name="Migliaia_2riepilogo2000" xfId="50"/>
    <cellStyle name="Neutral" xfId="51"/>
    <cellStyle name="Normal 2" xfId="52"/>
    <cellStyle name="Normal 2 2" xfId="53"/>
    <cellStyle name="Normal 3" xfId="54"/>
    <cellStyle name="Normale_2riepilogo2000" xfId="55"/>
    <cellStyle name="Notiz" xfId="56"/>
    <cellStyle name="Percent" xfId="57"/>
    <cellStyle name="SAPBEXaggData" xfId="58"/>
    <cellStyle name="SAPBEXaggData 2" xfId="59"/>
    <cellStyle name="SAPBEXaggDataEmph" xfId="60"/>
    <cellStyle name="SAPBEXaggItem" xfId="61"/>
    <cellStyle name="SAPBEXaggItem 2" xfId="62"/>
    <cellStyle name="SAPBEXaggItemX" xfId="63"/>
    <cellStyle name="SAPBEXaggItemX 2" xfId="64"/>
    <cellStyle name="SAPBEXchaText" xfId="65"/>
    <cellStyle name="SAPBEXchaText 2" xfId="66"/>
    <cellStyle name="SAPBEXchaText 3" xfId="67"/>
    <cellStyle name="SAPBEXexcBad7" xfId="68"/>
    <cellStyle name="SAPBEXexcBad8" xfId="69"/>
    <cellStyle name="SAPBEXexcBad9" xfId="70"/>
    <cellStyle name="SAPBEXexcCritical4" xfId="71"/>
    <cellStyle name="SAPBEXexcCritical5" xfId="72"/>
    <cellStyle name="SAPBEXexcCritical6" xfId="73"/>
    <cellStyle name="SAPBEXexcGood1" xfId="74"/>
    <cellStyle name="SAPBEXexcGood2" xfId="75"/>
    <cellStyle name="SAPBEXexcGood3" xfId="76"/>
    <cellStyle name="SAPBEXfilterDrill" xfId="77"/>
    <cellStyle name="SAPBEXfilterDrill 2" xfId="78"/>
    <cellStyle name="SAPBEXfilterItem" xfId="79"/>
    <cellStyle name="SAPBEXfilterText" xfId="80"/>
    <cellStyle name="SAPBEXformats" xfId="81"/>
    <cellStyle name="SAPBEXformats 2" xfId="82"/>
    <cellStyle name="SAPBEXheaderItem" xfId="83"/>
    <cellStyle name="SAPBEXheaderItem 2" xfId="84"/>
    <cellStyle name="SAPBEXheaderText" xfId="85"/>
    <cellStyle name="SAPBEXHLevel0" xfId="86"/>
    <cellStyle name="SAPBEXHLevel0 2" xfId="87"/>
    <cellStyle name="SAPBEXHLevel0X" xfId="88"/>
    <cellStyle name="SAPBEXHLevel0X 2" xfId="89"/>
    <cellStyle name="SAPBEXHLevel1" xfId="90"/>
    <cellStyle name="SAPBEXHLevel1 2" xfId="91"/>
    <cellStyle name="SAPBEXHLevel1X" xfId="92"/>
    <cellStyle name="SAPBEXHLevel1X 2" xfId="93"/>
    <cellStyle name="SAPBEXHLevel2" xfId="94"/>
    <cellStyle name="SAPBEXHLevel2 2" xfId="95"/>
    <cellStyle name="SAPBEXHLevel2X" xfId="96"/>
    <cellStyle name="SAPBEXHLevel2X 2" xfId="97"/>
    <cellStyle name="SAPBEXHLevel3" xfId="98"/>
    <cellStyle name="SAPBEXHLevel3 2" xfId="99"/>
    <cellStyle name="SAPBEXHLevel3X" xfId="100"/>
    <cellStyle name="SAPBEXHLevel3X 2" xfId="101"/>
    <cellStyle name="SAPBEXinputData" xfId="102"/>
    <cellStyle name="SAPBEXresData" xfId="103"/>
    <cellStyle name="SAPBEXresDataEmph" xfId="104"/>
    <cellStyle name="SAPBEXresItem" xfId="105"/>
    <cellStyle name="SAPBEXresItem 2" xfId="106"/>
    <cellStyle name="SAPBEXresItemX" xfId="107"/>
    <cellStyle name="SAPBEXresItemX 2" xfId="108"/>
    <cellStyle name="SAPBEXstdData" xfId="109"/>
    <cellStyle name="SAPBEXstdData 2" xfId="110"/>
    <cellStyle name="SAPBEXstdDataEmph" xfId="111"/>
    <cellStyle name="SAPBEXstdDataEmph 2" xfId="112"/>
    <cellStyle name="SAPBEXstdItem" xfId="113"/>
    <cellStyle name="SAPBEXstdItemX" xfId="114"/>
    <cellStyle name="SAPBEXstdItemX 2" xfId="115"/>
    <cellStyle name="SAPBEXtitle" xfId="116"/>
    <cellStyle name="SAPBEXtitle 2" xfId="117"/>
    <cellStyle name="SAPBEXundefined" xfId="118"/>
    <cellStyle name="SAPBEXundefined 2" xfId="119"/>
    <cellStyle name="Schlecht" xfId="120"/>
    <cellStyle name="Standard 2" xfId="121"/>
    <cellStyle name="Überschrift" xfId="122"/>
    <cellStyle name="Überschrift 1" xfId="123"/>
    <cellStyle name="Überschrift 2" xfId="124"/>
    <cellStyle name="Überschrift 3" xfId="125"/>
    <cellStyle name="Überschrift 4" xfId="126"/>
    <cellStyle name="Undefiniert" xfId="127"/>
    <cellStyle name="Valuta (0)_2riepilogo2000" xfId="128"/>
    <cellStyle name="Valuta_2riepilogo2000" xfId="129"/>
    <cellStyle name="Verknüpfte Zelle" xfId="130"/>
    <cellStyle name="Currency" xfId="131"/>
    <cellStyle name="Currency [0]" xfId="132"/>
    <cellStyle name="Warnender Text" xfId="133"/>
    <cellStyle name="Zelle überprüfen"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LH_Supertable_9M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 Life</v>
          </cell>
          <cell r="E13">
            <v>11375</v>
          </cell>
          <cell r="O13">
            <v>6899</v>
          </cell>
        </row>
        <row r="14">
          <cell r="B14" t="str">
            <v>Germany Health</v>
          </cell>
          <cell r="E14">
            <v>2409</v>
          </cell>
          <cell r="O14">
            <v>2379</v>
          </cell>
        </row>
        <row r="15">
          <cell r="B15" t="str">
            <v>Switzerland</v>
          </cell>
          <cell r="E15">
            <v>1264</v>
          </cell>
          <cell r="O15">
            <v>457</v>
          </cell>
        </row>
        <row r="16">
          <cell r="B16" t="str">
            <v>Austria</v>
          </cell>
          <cell r="E16">
            <v>298</v>
          </cell>
          <cell r="O16">
            <v>210</v>
          </cell>
        </row>
        <row r="17">
          <cell r="B17" t="str">
            <v>German Speaking Countries</v>
          </cell>
          <cell r="E17">
            <v>15346</v>
          </cell>
          <cell r="O17">
            <v>9945</v>
          </cell>
        </row>
        <row r="19">
          <cell r="B19" t="str">
            <v>Italy</v>
          </cell>
          <cell r="E19">
            <v>6698</v>
          </cell>
          <cell r="O19">
            <v>513</v>
          </cell>
        </row>
        <row r="20">
          <cell r="B20" t="str">
            <v>France</v>
          </cell>
          <cell r="E20">
            <v>6079</v>
          </cell>
          <cell r="O20">
            <v>2136</v>
          </cell>
        </row>
        <row r="21">
          <cell r="B21" t="str">
            <v>Spain</v>
          </cell>
          <cell r="E21">
            <v>598</v>
          </cell>
          <cell r="O21">
            <v>286</v>
          </cell>
        </row>
        <row r="22">
          <cell r="B22" t="str">
            <v>South America</v>
          </cell>
          <cell r="E22">
            <v>38</v>
          </cell>
          <cell r="O22">
            <v>26</v>
          </cell>
        </row>
        <row r="23">
          <cell r="B23" t="str">
            <v>Netherlands</v>
          </cell>
          <cell r="E23">
            <v>235</v>
          </cell>
          <cell r="O23">
            <v>117</v>
          </cell>
        </row>
        <row r="24">
          <cell r="B24" t="str">
            <v>Turkey</v>
          </cell>
          <cell r="E24">
            <v>74</v>
          </cell>
          <cell r="O24">
            <v>27</v>
          </cell>
        </row>
        <row r="25">
          <cell r="B25" t="str">
            <v>Belgium/Luxembourg</v>
          </cell>
          <cell r="E25">
            <v>771</v>
          </cell>
          <cell r="O25">
            <v>265</v>
          </cell>
        </row>
        <row r="26">
          <cell r="B26" t="str">
            <v>Portugal</v>
          </cell>
          <cell r="E26">
            <v>128</v>
          </cell>
          <cell r="O26">
            <v>60</v>
          </cell>
        </row>
        <row r="27">
          <cell r="B27" t="str">
            <v>Greece</v>
          </cell>
          <cell r="E27">
            <v>86</v>
          </cell>
          <cell r="O27">
            <v>48</v>
          </cell>
        </row>
        <row r="28">
          <cell r="B28" t="str">
            <v>Africa</v>
          </cell>
          <cell r="E28">
            <v>26</v>
          </cell>
          <cell r="O28">
            <v>15</v>
          </cell>
        </row>
        <row r="29">
          <cell r="B29" t="str">
            <v>Europe incl. South America</v>
          </cell>
          <cell r="E29">
            <v>14733</v>
          </cell>
          <cell r="O29">
            <v>3493</v>
          </cell>
        </row>
        <row r="31">
          <cell r="B31" t="str">
            <v>United States</v>
          </cell>
          <cell r="E31">
            <v>5938</v>
          </cell>
          <cell r="O31">
            <v>455</v>
          </cell>
        </row>
        <row r="32">
          <cell r="B32" t="str">
            <v>Mexico</v>
          </cell>
          <cell r="E32">
            <v>71</v>
          </cell>
          <cell r="O32">
            <v>23</v>
          </cell>
        </row>
        <row r="33">
          <cell r="B33" t="str">
            <v>NAFTA Markets</v>
          </cell>
          <cell r="E33">
            <v>6009</v>
          </cell>
          <cell r="O33">
            <v>478</v>
          </cell>
        </row>
        <row r="35">
          <cell r="B35" t="str">
            <v>Reinsurance LH</v>
          </cell>
          <cell r="E35">
            <v>236</v>
          </cell>
          <cell r="O35">
            <v>223</v>
          </cell>
        </row>
        <row r="36">
          <cell r="B36" t="str">
            <v>Global Insurance Lines &amp; Anglo Markets</v>
          </cell>
          <cell r="E36">
            <v>236</v>
          </cell>
          <cell r="O36">
            <v>223</v>
          </cell>
        </row>
        <row r="38">
          <cell r="B38" t="str">
            <v>South Korea</v>
          </cell>
          <cell r="E38">
            <v>1413</v>
          </cell>
          <cell r="O38">
            <v>473</v>
          </cell>
        </row>
        <row r="39">
          <cell r="B39" t="str">
            <v>Taiwan</v>
          </cell>
          <cell r="E39">
            <v>1550</v>
          </cell>
          <cell r="O39">
            <v>77</v>
          </cell>
        </row>
        <row r="40">
          <cell r="B40" t="str">
            <v>Malaysia</v>
          </cell>
          <cell r="E40">
            <v>171</v>
          </cell>
          <cell r="O40">
            <v>117</v>
          </cell>
        </row>
        <row r="41">
          <cell r="B41" t="str">
            <v>Indonesia</v>
          </cell>
          <cell r="E41">
            <v>298</v>
          </cell>
          <cell r="O41">
            <v>62</v>
          </cell>
        </row>
        <row r="42">
          <cell r="B42" t="str">
            <v>Other</v>
          </cell>
          <cell r="E42">
            <v>1355</v>
          </cell>
          <cell r="O42">
            <v>163</v>
          </cell>
        </row>
        <row r="43">
          <cell r="B43" t="str">
            <v>Asia-Pacific</v>
          </cell>
          <cell r="E43">
            <v>4787</v>
          </cell>
          <cell r="O43">
            <v>892</v>
          </cell>
        </row>
        <row r="44">
          <cell r="B44" t="str">
            <v>Hungary</v>
          </cell>
          <cell r="E44">
            <v>155</v>
          </cell>
          <cell r="O44">
            <v>48</v>
          </cell>
        </row>
        <row r="45">
          <cell r="B45" t="str">
            <v>Slovakia</v>
          </cell>
          <cell r="E45">
            <v>182</v>
          </cell>
          <cell r="O45">
            <v>125</v>
          </cell>
        </row>
        <row r="46">
          <cell r="B46" t="str">
            <v>Czech Republic</v>
          </cell>
          <cell r="E46">
            <v>117</v>
          </cell>
          <cell r="O46">
            <v>37</v>
          </cell>
        </row>
        <row r="47">
          <cell r="B47" t="str">
            <v>Poland</v>
          </cell>
          <cell r="E47">
            <v>289</v>
          </cell>
          <cell r="O47">
            <v>151</v>
          </cell>
        </row>
        <row r="48">
          <cell r="B48" t="str">
            <v>Romania</v>
          </cell>
          <cell r="E48">
            <v>16</v>
          </cell>
          <cell r="O48">
            <v>11</v>
          </cell>
        </row>
        <row r="49">
          <cell r="B49" t="str">
            <v>Croatia</v>
          </cell>
          <cell r="E49">
            <v>34</v>
          </cell>
          <cell r="O49">
            <v>30</v>
          </cell>
        </row>
        <row r="50">
          <cell r="B50" t="str">
            <v>Bulgaria</v>
          </cell>
          <cell r="E50">
            <v>18</v>
          </cell>
          <cell r="O50">
            <v>16</v>
          </cell>
        </row>
        <row r="51">
          <cell r="B51" t="str">
            <v>Russia</v>
          </cell>
          <cell r="E51">
            <v>20</v>
          </cell>
          <cell r="O51">
            <v>12</v>
          </cell>
        </row>
        <row r="52">
          <cell r="B52" t="str">
            <v>Central and Eastern Europe</v>
          </cell>
          <cell r="E52">
            <v>831</v>
          </cell>
          <cell r="O52">
            <v>430</v>
          </cell>
        </row>
        <row r="53">
          <cell r="B53" t="str">
            <v>Middle East and North Africa</v>
          </cell>
          <cell r="E53">
            <v>100</v>
          </cell>
          <cell r="O53">
            <v>71</v>
          </cell>
        </row>
        <row r="54">
          <cell r="B54" t="str">
            <v>Global Life</v>
          </cell>
          <cell r="E54">
            <v>180</v>
          </cell>
          <cell r="O54">
            <v>3</v>
          </cell>
        </row>
        <row r="55">
          <cell r="B55" t="str">
            <v>Growth Markets</v>
          </cell>
          <cell r="E55">
            <v>5898</v>
          </cell>
          <cell r="O55">
            <v>1396</v>
          </cell>
        </row>
        <row r="57">
          <cell r="B57" t="str">
            <v>Consolidation</v>
          </cell>
          <cell r="E57">
            <v>-189</v>
          </cell>
          <cell r="O57">
            <v>0</v>
          </cell>
        </row>
        <row r="58">
          <cell r="B58" t="str">
            <v>Total</v>
          </cell>
          <cell r="E58">
            <v>42033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showGridLines="0" tabSelected="1" zoomScale="90" zoomScaleNormal="90" workbookViewId="0" topLeftCell="B1">
      <selection activeCell="G30" sqref="G30"/>
    </sheetView>
  </sheetViews>
  <sheetFormatPr defaultColWidth="9.140625" defaultRowHeight="18" customHeight="1"/>
  <cols>
    <col min="1" max="1" width="3.00390625" style="279" hidden="1" customWidth="1"/>
    <col min="2" max="2" width="2.28125" style="279" customWidth="1"/>
    <col min="3" max="3" width="5.28125" style="279" hidden="1" customWidth="1"/>
    <col min="4" max="4" width="9.140625" style="279" customWidth="1"/>
    <col min="5" max="5" width="12.421875" style="279" customWidth="1"/>
    <col min="6" max="6" width="16.28125" style="279" customWidth="1"/>
    <col min="7" max="7" width="39.7109375" style="279" customWidth="1"/>
    <col min="8" max="16384" width="9.140625" style="279" customWidth="1"/>
  </cols>
  <sheetData>
    <row r="1" spans="1:9" ht="18" customHeight="1">
      <c r="A1" s="470" t="s">
        <v>22</v>
      </c>
      <c r="B1" s="470"/>
      <c r="C1" s="470"/>
      <c r="D1" s="470"/>
      <c r="E1" s="470"/>
      <c r="F1" s="470"/>
      <c r="G1" s="278"/>
      <c r="H1" s="278"/>
      <c r="I1" s="278"/>
    </row>
    <row r="2" spans="1:9" ht="18" customHeight="1">
      <c r="A2" s="471" t="s">
        <v>253</v>
      </c>
      <c r="B2" s="471"/>
      <c r="C2" s="471"/>
      <c r="D2" s="471"/>
      <c r="E2" s="471"/>
      <c r="F2" s="471"/>
      <c r="G2" s="471"/>
      <c r="H2" s="280"/>
      <c r="I2" s="280"/>
    </row>
    <row r="3" spans="1:9" ht="12" customHeight="1">
      <c r="A3" s="280"/>
      <c r="B3" s="280"/>
      <c r="C3" s="280"/>
      <c r="D3" s="280"/>
      <c r="E3" s="280"/>
      <c r="F3" s="280"/>
      <c r="G3" s="280"/>
      <c r="H3" s="280"/>
      <c r="I3" s="280"/>
    </row>
    <row r="4" spans="1:9" ht="18" customHeight="1">
      <c r="A4" s="280"/>
      <c r="B4" s="281" t="s">
        <v>134</v>
      </c>
      <c r="C4" s="281"/>
      <c r="D4" s="281"/>
      <c r="E4" s="281"/>
      <c r="F4" s="280"/>
      <c r="G4" s="280"/>
      <c r="H4" s="280"/>
      <c r="I4" s="280"/>
    </row>
    <row r="5" spans="1:9" s="286" customFormat="1" ht="18" customHeight="1">
      <c r="A5" s="282"/>
      <c r="B5" s="283" t="s">
        <v>130</v>
      </c>
      <c r="C5" s="284"/>
      <c r="D5" s="285"/>
      <c r="E5" s="330"/>
      <c r="F5" s="330"/>
      <c r="G5" s="331"/>
      <c r="H5" s="331"/>
      <c r="I5" s="331"/>
    </row>
    <row r="6" spans="1:9" s="289" customFormat="1" ht="18" customHeight="1">
      <c r="A6" s="287"/>
      <c r="B6" s="288"/>
      <c r="C6" s="288"/>
      <c r="D6" s="468" t="s">
        <v>136</v>
      </c>
      <c r="E6" s="468"/>
      <c r="F6" s="468"/>
      <c r="G6" s="288"/>
      <c r="H6" s="287"/>
      <c r="I6" s="287"/>
    </row>
    <row r="7" spans="1:9" s="289" customFormat="1" ht="18" customHeight="1">
      <c r="A7" s="287"/>
      <c r="B7" s="288"/>
      <c r="C7" s="288"/>
      <c r="D7" s="468" t="s">
        <v>137</v>
      </c>
      <c r="E7" s="468"/>
      <c r="F7" s="468"/>
      <c r="G7" s="288"/>
      <c r="H7" s="287"/>
      <c r="I7" s="287"/>
    </row>
    <row r="8" ht="12" customHeight="1"/>
    <row r="9" spans="1:9" ht="18" customHeight="1">
      <c r="A9" s="280"/>
      <c r="B9" s="469" t="s">
        <v>254</v>
      </c>
      <c r="C9" s="469"/>
      <c r="D9" s="469"/>
      <c r="E9" s="469"/>
      <c r="F9" s="469"/>
      <c r="G9" s="469"/>
      <c r="H9" s="469"/>
      <c r="I9" s="469"/>
    </row>
    <row r="10" spans="1:9" s="286" customFormat="1" ht="18" customHeight="1">
      <c r="A10" s="282"/>
      <c r="B10" s="283" t="str">
        <f>B5</f>
        <v>(starting from 1Q 2014)</v>
      </c>
      <c r="C10" s="284"/>
      <c r="D10" s="330"/>
      <c r="E10" s="330"/>
      <c r="F10" s="330"/>
      <c r="G10" s="331"/>
      <c r="H10" s="331"/>
      <c r="I10" s="331"/>
    </row>
    <row r="11" spans="1:9" s="289" customFormat="1" ht="18" customHeight="1">
      <c r="A11" s="287"/>
      <c r="B11" s="288"/>
      <c r="C11" s="288"/>
      <c r="D11" s="468" t="s">
        <v>22</v>
      </c>
      <c r="E11" s="468"/>
      <c r="F11" s="287"/>
      <c r="G11" s="287"/>
      <c r="H11" s="287"/>
      <c r="I11" s="287"/>
    </row>
    <row r="12" spans="1:9" s="289" customFormat="1" ht="18" customHeight="1">
      <c r="A12" s="287"/>
      <c r="B12" s="288"/>
      <c r="C12" s="288"/>
      <c r="D12" s="468" t="s">
        <v>21</v>
      </c>
      <c r="E12" s="468"/>
      <c r="F12" s="287"/>
      <c r="G12" s="287"/>
      <c r="H12" s="287"/>
      <c r="I12" s="287"/>
    </row>
    <row r="13" spans="1:9" s="289" customFormat="1" ht="18" customHeight="1">
      <c r="A13" s="287"/>
      <c r="B13" s="288"/>
      <c r="C13" s="288"/>
      <c r="D13" s="468" t="s">
        <v>6</v>
      </c>
      <c r="E13" s="468"/>
      <c r="F13" s="287"/>
      <c r="G13" s="287"/>
      <c r="H13" s="287"/>
      <c r="I13" s="287"/>
    </row>
    <row r="14" spans="1:9" s="289" customFormat="1" ht="18" customHeight="1">
      <c r="A14" s="287"/>
      <c r="B14" s="288"/>
      <c r="C14" s="288"/>
      <c r="D14" s="468" t="s">
        <v>52</v>
      </c>
      <c r="E14" s="468"/>
      <c r="F14" s="287"/>
      <c r="G14" s="287"/>
      <c r="H14" s="287"/>
      <c r="I14" s="287"/>
    </row>
    <row r="15" spans="1:9" s="289" customFormat="1" ht="18" customHeight="1">
      <c r="A15" s="287"/>
      <c r="B15" s="288"/>
      <c r="C15" s="288"/>
      <c r="D15" s="468" t="s">
        <v>54</v>
      </c>
      <c r="E15" s="468"/>
      <c r="F15" s="287"/>
      <c r="G15" s="287"/>
      <c r="H15" s="287"/>
      <c r="I15" s="287"/>
    </row>
    <row r="16" spans="1:9" s="289" customFormat="1" ht="18" customHeight="1">
      <c r="A16" s="287"/>
      <c r="B16" s="288"/>
      <c r="C16" s="288"/>
      <c r="D16" s="468" t="s">
        <v>61</v>
      </c>
      <c r="E16" s="468"/>
      <c r="F16" s="287"/>
      <c r="G16" s="287"/>
      <c r="H16" s="287"/>
      <c r="I16" s="287"/>
    </row>
    <row r="17" ht="12" customHeight="1"/>
    <row r="18" spans="2:7" ht="18" customHeight="1">
      <c r="B18" s="469" t="s">
        <v>138</v>
      </c>
      <c r="C18" s="469"/>
      <c r="D18" s="469"/>
      <c r="E18" s="469"/>
      <c r="F18" s="469"/>
      <c r="G18" s="469"/>
    </row>
    <row r="19" spans="1:12" s="286" customFormat="1" ht="18" customHeight="1">
      <c r="A19" s="282"/>
      <c r="B19" s="283" t="str">
        <f>B10</f>
        <v>(starting from 1Q 2014)</v>
      </c>
      <c r="C19" s="284"/>
      <c r="D19" s="330"/>
      <c r="E19" s="330"/>
      <c r="F19" s="330"/>
      <c r="G19" s="331"/>
      <c r="H19" s="331"/>
      <c r="I19" s="331"/>
      <c r="J19" s="332"/>
      <c r="K19" s="332"/>
      <c r="L19" s="332"/>
    </row>
    <row r="20" spans="1:9" s="289" customFormat="1" ht="18" customHeight="1">
      <c r="A20" s="287"/>
      <c r="B20" s="288"/>
      <c r="C20" s="288"/>
      <c r="D20" s="468" t="s">
        <v>104</v>
      </c>
      <c r="E20" s="468"/>
      <c r="F20" s="468"/>
      <c r="G20" s="468"/>
      <c r="H20" s="287"/>
      <c r="I20" s="287"/>
    </row>
    <row r="21" spans="1:9" s="289" customFormat="1" ht="12" customHeight="1">
      <c r="A21" s="287"/>
      <c r="B21" s="288"/>
      <c r="C21" s="288"/>
      <c r="D21" s="333"/>
      <c r="E21" s="333"/>
      <c r="F21" s="333"/>
      <c r="G21" s="333"/>
      <c r="H21" s="287"/>
      <c r="I21" s="287"/>
    </row>
    <row r="22" spans="1:9" ht="18" customHeight="1">
      <c r="A22" s="280"/>
      <c r="B22" s="469" t="s">
        <v>235</v>
      </c>
      <c r="C22" s="469"/>
      <c r="D22" s="469"/>
      <c r="E22" s="469"/>
      <c r="F22" s="469"/>
      <c r="G22" s="469"/>
      <c r="H22" s="280"/>
      <c r="I22" s="280"/>
    </row>
    <row r="23" spans="1:9" s="286" customFormat="1" ht="18" customHeight="1">
      <c r="A23" s="282"/>
      <c r="B23" s="456" t="s">
        <v>236</v>
      </c>
      <c r="C23" s="457"/>
      <c r="D23" s="458"/>
      <c r="E23" s="458"/>
      <c r="F23" s="458"/>
      <c r="G23" s="459"/>
      <c r="H23" s="331"/>
      <c r="I23" s="331"/>
    </row>
    <row r="24" spans="1:9" ht="18" customHeight="1">
      <c r="A24" s="280"/>
      <c r="B24" s="460"/>
      <c r="C24" s="461"/>
      <c r="D24" s="462" t="s">
        <v>21</v>
      </c>
      <c r="E24" s="463"/>
      <c r="F24" s="464"/>
      <c r="G24" s="464"/>
      <c r="H24" s="334"/>
      <c r="I24" s="280"/>
    </row>
    <row r="25" spans="1:9" ht="18" customHeight="1">
      <c r="A25" s="280"/>
      <c r="B25" s="465"/>
      <c r="C25" s="465"/>
      <c r="D25" s="468" t="s">
        <v>237</v>
      </c>
      <c r="E25" s="468"/>
      <c r="F25" s="466"/>
      <c r="G25" s="466"/>
      <c r="H25" s="281"/>
      <c r="I25" s="280"/>
    </row>
    <row r="26" spans="1:9" s="289" customFormat="1" ht="18" customHeight="1">
      <c r="A26" s="287"/>
      <c r="B26" s="465"/>
      <c r="C26" s="465"/>
      <c r="D26" s="468" t="s">
        <v>239</v>
      </c>
      <c r="E26" s="468"/>
      <c r="F26" s="466"/>
      <c r="G26" s="466"/>
      <c r="H26" s="287"/>
      <c r="I26" s="287"/>
    </row>
    <row r="27" spans="1:9" ht="4.5" customHeight="1">
      <c r="A27" s="280"/>
      <c r="B27" s="465"/>
      <c r="C27" s="465"/>
      <c r="D27" s="467"/>
      <c r="E27" s="467"/>
      <c r="F27" s="467"/>
      <c r="G27" s="467"/>
      <c r="H27" s="280"/>
      <c r="I27" s="280"/>
    </row>
    <row r="28" spans="1:9" ht="18" customHeight="1">
      <c r="A28" s="280"/>
      <c r="B28" s="460"/>
      <c r="C28" s="461"/>
      <c r="D28" s="462" t="s">
        <v>6</v>
      </c>
      <c r="E28" s="463"/>
      <c r="F28" s="464"/>
      <c r="G28" s="464"/>
      <c r="H28" s="334"/>
      <c r="I28" s="280"/>
    </row>
    <row r="29" spans="1:9" ht="18" customHeight="1">
      <c r="A29" s="280"/>
      <c r="B29" s="465"/>
      <c r="C29" s="465"/>
      <c r="D29" s="468" t="s">
        <v>238</v>
      </c>
      <c r="E29" s="468"/>
      <c r="F29" s="466"/>
      <c r="G29" s="466"/>
      <c r="H29" s="334"/>
      <c r="I29" s="280"/>
    </row>
    <row r="30" spans="1:9" s="289" customFormat="1" ht="18" customHeight="1">
      <c r="A30" s="287"/>
      <c r="B30" s="368"/>
      <c r="C30" s="5"/>
      <c r="D30" s="468" t="s">
        <v>239</v>
      </c>
      <c r="E30" s="468"/>
      <c r="F30" s="369"/>
      <c r="G30" s="369"/>
      <c r="H30" s="287"/>
      <c r="I30" s="287"/>
    </row>
  </sheetData>
  <sheetProtection/>
  <mergeCells count="18">
    <mergeCell ref="A1:F1"/>
    <mergeCell ref="A2:G2"/>
    <mergeCell ref="D6:F6"/>
    <mergeCell ref="B22:G22"/>
    <mergeCell ref="D7:F7"/>
    <mergeCell ref="B9:I9"/>
    <mergeCell ref="D11:E11"/>
    <mergeCell ref="D12:E12"/>
    <mergeCell ref="D13:E13"/>
    <mergeCell ref="D14:E14"/>
    <mergeCell ref="D26:E26"/>
    <mergeCell ref="D30:E30"/>
    <mergeCell ref="D15:E15"/>
    <mergeCell ref="D16:E16"/>
    <mergeCell ref="B18:G18"/>
    <mergeCell ref="D20:G20"/>
    <mergeCell ref="D29:E29"/>
    <mergeCell ref="D25:E25"/>
  </mergeCells>
  <hyperlinks>
    <hyperlink ref="D6" location="'Balance Sheets'!A1" display="Consolidated Balance Sheets"/>
    <hyperlink ref="D7" location="'Income Statements'!A1" display="Consolidated Income Statements"/>
    <hyperlink ref="D11" location="'OP - Group'!A1" display="Allianz Group"/>
    <hyperlink ref="D12" location="'OP - P-C'!A1" display="Property and Casualty "/>
    <hyperlink ref="D13" location="'OP - L-H'!A1" display="Life and Health "/>
    <hyperlink ref="D14" location="'OP - AM'!A1" display="Asset Management "/>
    <hyperlink ref="D15" location="'OP - Corp'!A1" display="Corporate and Other"/>
    <hyperlink ref="D16" location="'OP - Consolidation'!A1" display="Consolidation"/>
    <hyperlink ref="D20" location="KPIs!A1" display="Operating Key Performance Indicators (KPI)"/>
    <hyperlink ref="D25:E25" location="'PC 4Q 2015'!A1" display="4Q 2015"/>
    <hyperlink ref="D29:E29" location="'LH 4Q 2015'!A1" display="4Q 2014"/>
    <hyperlink ref="D26" location="'PC 9M 2015'!A1" display="9M 2015"/>
    <hyperlink ref="D30:E30" location="'LH 12M 2015'!A1" display="12M 2015"/>
    <hyperlink ref="D26:E26" location="'PC 12M 2015'!A1" display="12M 2015"/>
  </hyperlinks>
  <printOptions/>
  <pageMargins left="0.7874015748031497" right="0.7874015748031497" top="0.7874015748031497" bottom="0.57" header="0.28" footer="0.31496062992125984"/>
  <pageSetup horizontalDpi="600" verticalDpi="600" orientation="landscape" paperSize="9" scale="95" r:id="rId2"/>
  <headerFooter alignWithMargins="0">
    <oddHeader>&amp;R&amp;G</oddHeader>
  </headerFooter>
  <legacyDrawingHF r:id="rId1"/>
</worksheet>
</file>

<file path=xl/worksheets/sheet10.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2" sqref="A2"/>
    </sheetView>
  </sheetViews>
  <sheetFormatPr defaultColWidth="9.140625" defaultRowHeight="12.75"/>
  <cols>
    <col min="1" max="1" width="1.57421875" style="291" customWidth="1"/>
    <col min="2" max="2" width="32.00390625" style="291" customWidth="1"/>
    <col min="3" max="4" width="8.7109375" style="291" customWidth="1"/>
    <col min="5" max="5" width="8.7109375" style="324" customWidth="1"/>
    <col min="6" max="6" width="8.7109375" style="291" customWidth="1"/>
    <col min="7" max="12" width="8.7109375" style="326" customWidth="1"/>
    <col min="13" max="13" width="8.7109375" style="291" customWidth="1"/>
    <col min="14" max="14" width="2.28125" style="291" customWidth="1"/>
    <col min="15" max="16384" width="9.140625" style="291" customWidth="1"/>
  </cols>
  <sheetData>
    <row r="1" spans="1:12" ht="19.5" customHeight="1">
      <c r="A1" s="158" t="s">
        <v>114</v>
      </c>
      <c r="B1" s="158"/>
      <c r="C1" s="290"/>
      <c r="D1" s="290"/>
      <c r="E1" s="323"/>
      <c r="F1" s="290"/>
      <c r="G1" s="325"/>
      <c r="H1" s="325"/>
      <c r="I1" s="325"/>
      <c r="J1" s="325"/>
      <c r="K1" s="325"/>
      <c r="L1" s="325"/>
    </row>
    <row r="2" spans="1:12" s="292" customFormat="1" ht="19.5" customHeight="1">
      <c r="A2" s="159" t="s">
        <v>253</v>
      </c>
      <c r="B2" s="159"/>
      <c r="E2" s="326"/>
      <c r="G2" s="326"/>
      <c r="H2" s="326"/>
      <c r="I2" s="326"/>
      <c r="J2" s="326"/>
      <c r="K2" s="326"/>
      <c r="L2" s="326"/>
    </row>
    <row r="3" spans="1:14" ht="12.75">
      <c r="A3" s="292"/>
      <c r="B3" s="292"/>
      <c r="C3" s="292"/>
      <c r="D3" s="292"/>
      <c r="F3" s="292"/>
      <c r="M3" s="292"/>
      <c r="N3" s="292"/>
    </row>
    <row r="4" spans="1:14" ht="12.75">
      <c r="A4" s="292"/>
      <c r="B4" s="292"/>
      <c r="C4" s="292"/>
      <c r="D4" s="292"/>
      <c r="F4" s="292"/>
      <c r="M4" s="292"/>
      <c r="N4" s="292"/>
    </row>
    <row r="5" spans="1:15" ht="15">
      <c r="A5" s="293"/>
      <c r="B5" s="293"/>
      <c r="C5" s="294" t="s">
        <v>113</v>
      </c>
      <c r="D5" s="294" t="s">
        <v>117</v>
      </c>
      <c r="E5" s="294" t="s">
        <v>118</v>
      </c>
      <c r="F5" s="294" t="s">
        <v>119</v>
      </c>
      <c r="G5" s="339">
        <v>2014</v>
      </c>
      <c r="H5" s="294" t="s">
        <v>122</v>
      </c>
      <c r="I5" s="294" t="s">
        <v>123</v>
      </c>
      <c r="J5" s="294" t="s">
        <v>124</v>
      </c>
      <c r="K5" s="294" t="s">
        <v>125</v>
      </c>
      <c r="L5" s="339">
        <v>2015</v>
      </c>
      <c r="M5" s="295" t="s">
        <v>121</v>
      </c>
      <c r="N5" s="296"/>
      <c r="O5" s="292"/>
    </row>
    <row r="6" spans="1:15" ht="5.25" customHeight="1" thickBot="1">
      <c r="A6" s="297"/>
      <c r="B6" s="297"/>
      <c r="C6" s="340"/>
      <c r="D6" s="340"/>
      <c r="E6" s="340"/>
      <c r="F6" s="340"/>
      <c r="G6" s="298"/>
      <c r="H6" s="340"/>
      <c r="I6" s="340"/>
      <c r="J6" s="340"/>
      <c r="K6" s="340"/>
      <c r="L6" s="298"/>
      <c r="M6" s="299"/>
      <c r="N6" s="300"/>
      <c r="O6" s="292"/>
    </row>
    <row r="7" spans="1:15" ht="5.25" customHeight="1">
      <c r="A7" s="301"/>
      <c r="B7" s="344"/>
      <c r="C7" s="341"/>
      <c r="D7" s="341"/>
      <c r="E7" s="341"/>
      <c r="F7" s="341"/>
      <c r="G7" s="302"/>
      <c r="H7" s="341"/>
      <c r="I7" s="341"/>
      <c r="J7" s="341"/>
      <c r="K7" s="341"/>
      <c r="L7" s="302"/>
      <c r="M7" s="293"/>
      <c r="N7" s="303"/>
      <c r="O7" s="292"/>
    </row>
    <row r="8" spans="1:15" ht="12.75">
      <c r="A8" s="304" t="s">
        <v>108</v>
      </c>
      <c r="B8" s="345"/>
      <c r="C8" s="339"/>
      <c r="D8" s="339"/>
      <c r="E8" s="339"/>
      <c r="F8" s="339"/>
      <c r="G8" s="294"/>
      <c r="H8" s="339"/>
      <c r="I8" s="339"/>
      <c r="J8" s="339"/>
      <c r="K8" s="339"/>
      <c r="L8" s="294"/>
      <c r="M8" s="295"/>
      <c r="N8" s="305"/>
      <c r="O8" s="292"/>
    </row>
    <row r="9" spans="1:15" ht="12.75" customHeight="1">
      <c r="A9" s="301"/>
      <c r="B9" s="345" t="s">
        <v>110</v>
      </c>
      <c r="C9" s="306">
        <f>'OP - Group'!B7</f>
        <v>33963.16003</v>
      </c>
      <c r="D9" s="306">
        <f>'OP - Group'!C7</f>
        <v>29457.002680000005</v>
      </c>
      <c r="E9" s="306">
        <f>'OP - Group'!D7</f>
        <v>28780.71007</v>
      </c>
      <c r="F9" s="306">
        <f>'OP - Group'!E7</f>
        <v>30052.16528</v>
      </c>
      <c r="G9" s="342">
        <f>'OP - Group'!F7</f>
        <v>122253.03806</v>
      </c>
      <c r="H9" s="306">
        <f>'OP - Group'!G7</f>
        <v>37769.0079</v>
      </c>
      <c r="I9" s="306">
        <f>'OP - Group'!H7</f>
        <v>30169.56455000001</v>
      </c>
      <c r="J9" s="306">
        <f>'OP - Group'!I7</f>
        <v>27530.705659999992</v>
      </c>
      <c r="K9" s="306">
        <f>'OP - Group'!J7</f>
        <v>29720.961379999993</v>
      </c>
      <c r="L9" s="342">
        <f>'OP - Group'!K7</f>
        <v>125190.23948999999</v>
      </c>
      <c r="M9" s="309">
        <f>'OP - Group'!L7</f>
        <v>0.024025590501550162</v>
      </c>
      <c r="N9" s="308"/>
      <c r="O9" s="292"/>
    </row>
    <row r="10" spans="1:15" ht="12.75" customHeight="1">
      <c r="A10" s="301"/>
      <c r="B10" s="345" t="s">
        <v>29</v>
      </c>
      <c r="C10" s="306">
        <f>'OP - Group'!B28</f>
        <v>2723.406089999998</v>
      </c>
      <c r="D10" s="306">
        <f>'OP - Group'!C28</f>
        <v>2770.1632599999925</v>
      </c>
      <c r="E10" s="306">
        <f>'OP - Group'!D28</f>
        <v>2649.9675700000134</v>
      </c>
      <c r="F10" s="306">
        <f>'OP - Group'!E28</f>
        <v>2258.347209999997</v>
      </c>
      <c r="G10" s="342">
        <f>'OP - Group'!F28</f>
        <v>10401.884129999997</v>
      </c>
      <c r="H10" s="306">
        <f>'OP - Group'!G28</f>
        <v>2855.3127899999977</v>
      </c>
      <c r="I10" s="306">
        <f>'OP - Group'!H28</f>
        <v>2841.8257000000003</v>
      </c>
      <c r="J10" s="306">
        <f>'OP - Group'!I28</f>
        <v>2451.9087599999966</v>
      </c>
      <c r="K10" s="306">
        <f>'OP - Group'!J28</f>
        <v>2585.89423</v>
      </c>
      <c r="L10" s="342">
        <f>'OP - Group'!K28</f>
        <v>10734.94147999999</v>
      </c>
      <c r="M10" s="309">
        <f>'OP - Group'!L28</f>
        <v>0.03201894443713572</v>
      </c>
      <c r="N10" s="308"/>
      <c r="O10" s="292"/>
    </row>
    <row r="11" spans="1:15" ht="12.75" customHeight="1">
      <c r="A11" s="301"/>
      <c r="B11" s="345" t="s">
        <v>55</v>
      </c>
      <c r="C11" s="306">
        <f>'OP - Group'!B43</f>
        <v>1739.9904199999978</v>
      </c>
      <c r="D11" s="306">
        <f>'OP - Group'!C43</f>
        <v>1858.190819999993</v>
      </c>
      <c r="E11" s="306">
        <f>'OP - Group'!D43</f>
        <v>1687.0043600000135</v>
      </c>
      <c r="F11" s="306">
        <f>'OP - Group'!E43</f>
        <v>1317.5788499999974</v>
      </c>
      <c r="G11" s="342">
        <f>'OP - Group'!F43</f>
        <v>6602.764449999997</v>
      </c>
      <c r="H11" s="306">
        <f>'OP - Group'!G43</f>
        <v>1936.5940199999975</v>
      </c>
      <c r="I11" s="306">
        <f>'OP - Group'!H43</f>
        <v>2111.78028</v>
      </c>
      <c r="J11" s="306">
        <f>'OP - Group'!I43</f>
        <v>1439.8243599999964</v>
      </c>
      <c r="K11" s="306">
        <f>'OP - Group'!J43</f>
        <v>1498.95507</v>
      </c>
      <c r="L11" s="342">
        <f>'OP - Group'!K43</f>
        <v>6987.153729999991</v>
      </c>
      <c r="M11" s="309">
        <f>'OP - Group'!L43</f>
        <v>0.0582164157014558</v>
      </c>
      <c r="N11" s="308"/>
      <c r="O11" s="292"/>
    </row>
    <row r="12" spans="1:15" ht="5.25" customHeight="1">
      <c r="A12" s="301"/>
      <c r="B12" s="346"/>
      <c r="C12" s="301"/>
      <c r="D12" s="301"/>
      <c r="E12" s="301"/>
      <c r="F12" s="301"/>
      <c r="G12" s="341"/>
      <c r="H12" s="301"/>
      <c r="I12" s="301"/>
      <c r="J12" s="301"/>
      <c r="K12" s="301"/>
      <c r="L12" s="341"/>
      <c r="M12" s="294"/>
      <c r="N12" s="308"/>
      <c r="O12" s="292"/>
    </row>
    <row r="13" spans="1:15" ht="12.75" customHeight="1">
      <c r="A13" s="301"/>
      <c r="B13" s="347" t="s">
        <v>57</v>
      </c>
      <c r="C13" s="306"/>
      <c r="D13" s="306"/>
      <c r="E13" s="306"/>
      <c r="F13" s="306"/>
      <c r="G13" s="342"/>
      <c r="H13" s="306"/>
      <c r="I13" s="306"/>
      <c r="J13" s="306"/>
      <c r="K13" s="306"/>
      <c r="L13" s="342"/>
      <c r="M13" s="309"/>
      <c r="N13" s="308"/>
      <c r="O13" s="292"/>
    </row>
    <row r="14" spans="1:15" ht="12.75" customHeight="1">
      <c r="A14" s="301"/>
      <c r="B14" s="345" t="s">
        <v>64</v>
      </c>
      <c r="C14" s="306">
        <f>'OP - Group'!B45</f>
        <v>99.56589</v>
      </c>
      <c r="D14" s="306">
        <f>'OP - Group'!C45</f>
        <v>103.14663999999999</v>
      </c>
      <c r="E14" s="306">
        <f>'OP - Group'!D45</f>
        <v>80.73950999999997</v>
      </c>
      <c r="F14" s="306">
        <f>'OP - Group'!E45</f>
        <v>97.81825000000003</v>
      </c>
      <c r="G14" s="342">
        <f>'OP - Group'!F45</f>
        <v>381.27029</v>
      </c>
      <c r="H14" s="306">
        <f>'OP - Group'!G45</f>
        <v>114.97106</v>
      </c>
      <c r="I14" s="306">
        <f>'OP - Group'!H45</f>
        <v>94.01642999999999</v>
      </c>
      <c r="J14" s="306">
        <f>'OP - Group'!I45</f>
        <v>80.93607000000003</v>
      </c>
      <c r="K14" s="306">
        <f>'OP - Group'!J45</f>
        <v>81.30286999999998</v>
      </c>
      <c r="L14" s="342">
        <f>'OP - Group'!K45</f>
        <v>371.22643</v>
      </c>
      <c r="M14" s="309">
        <f>'OP - Group'!L45</f>
        <v>-0.026343148845927637</v>
      </c>
      <c r="N14" s="308"/>
      <c r="O14" s="292"/>
    </row>
    <row r="15" spans="1:15" ht="12.75" customHeight="1">
      <c r="A15" s="301"/>
      <c r="B15" s="345" t="s">
        <v>63</v>
      </c>
      <c r="C15" s="306">
        <f>'OP - Group'!B46</f>
        <v>1640.4245299999977</v>
      </c>
      <c r="D15" s="306">
        <f>'OP - Group'!C46</f>
        <v>1755.044179999993</v>
      </c>
      <c r="E15" s="306">
        <f>'OP - Group'!D46</f>
        <v>1606.2648500000137</v>
      </c>
      <c r="F15" s="306">
        <f>'OP - Group'!E46</f>
        <v>1219.7605999999973</v>
      </c>
      <c r="G15" s="342">
        <f>'OP - Group'!F46</f>
        <v>6221.494159999997</v>
      </c>
      <c r="H15" s="306">
        <f>'OP - Group'!G46</f>
        <v>1821.6229599999974</v>
      </c>
      <c r="I15" s="306">
        <f>'OP - Group'!H46</f>
        <v>2017.76385</v>
      </c>
      <c r="J15" s="306">
        <f>'OP - Group'!I46</f>
        <v>1358.8882899999965</v>
      </c>
      <c r="K15" s="306">
        <f>'OP - Group'!J46</f>
        <v>1417.6522</v>
      </c>
      <c r="L15" s="342">
        <f>'OP - Group'!K46</f>
        <v>6615.927299999991</v>
      </c>
      <c r="M15" s="309">
        <f>'OP - Group'!L46</f>
        <v>0.06339845861078408</v>
      </c>
      <c r="N15" s="308"/>
      <c r="O15" s="292"/>
    </row>
    <row r="16" spans="1:15" ht="5.25" customHeight="1" thickBot="1">
      <c r="A16" s="297"/>
      <c r="B16" s="348"/>
      <c r="C16" s="297"/>
      <c r="D16" s="297"/>
      <c r="E16" s="297"/>
      <c r="F16" s="297"/>
      <c r="G16" s="340"/>
      <c r="H16" s="297"/>
      <c r="I16" s="297"/>
      <c r="J16" s="297"/>
      <c r="K16" s="297"/>
      <c r="L16" s="340"/>
      <c r="M16" s="298"/>
      <c r="N16" s="310"/>
      <c r="O16" s="292"/>
    </row>
    <row r="17" spans="1:15" ht="5.25" customHeight="1">
      <c r="A17" s="301"/>
      <c r="B17" s="346"/>
      <c r="C17" s="301"/>
      <c r="D17" s="301"/>
      <c r="E17" s="301"/>
      <c r="F17" s="301"/>
      <c r="G17" s="341"/>
      <c r="H17" s="301"/>
      <c r="I17" s="301"/>
      <c r="J17" s="301"/>
      <c r="K17" s="301"/>
      <c r="L17" s="341"/>
      <c r="M17" s="302"/>
      <c r="N17" s="308"/>
      <c r="O17" s="292"/>
    </row>
    <row r="18" spans="1:15" ht="12.75">
      <c r="A18" s="304" t="s">
        <v>21</v>
      </c>
      <c r="B18" s="345"/>
      <c r="C18" s="294"/>
      <c r="D18" s="294"/>
      <c r="E18" s="294"/>
      <c r="F18" s="294"/>
      <c r="G18" s="339"/>
      <c r="H18" s="294"/>
      <c r="I18" s="294"/>
      <c r="J18" s="294"/>
      <c r="K18" s="294"/>
      <c r="L18" s="339"/>
      <c r="M18" s="295"/>
      <c r="N18" s="305"/>
      <c r="O18" s="292"/>
    </row>
    <row r="19" spans="1:15" ht="12.75">
      <c r="A19" s="293"/>
      <c r="B19" s="345" t="s">
        <v>106</v>
      </c>
      <c r="C19" s="311">
        <f>'OP - P-C'!B40</f>
        <v>0.6462705643021507</v>
      </c>
      <c r="D19" s="311">
        <f>'OP - P-C'!C40</f>
        <v>0.6621620697258178</v>
      </c>
      <c r="E19" s="311">
        <f>'OP - P-C'!D40</f>
        <v>0.6588559896068179</v>
      </c>
      <c r="F19" s="311">
        <f>'OP - P-C'!E40</f>
        <v>0.6712537421330107</v>
      </c>
      <c r="G19" s="343">
        <f>'OP - P-C'!F40</f>
        <v>0.6599198784974919</v>
      </c>
      <c r="H19" s="311">
        <f>'OP - P-C'!G40</f>
        <v>0.6642212362762662</v>
      </c>
      <c r="I19" s="311">
        <f>'OP - P-C'!H40</f>
        <v>0.6571477707897866</v>
      </c>
      <c r="J19" s="311">
        <f>'OP - P-C'!I40</f>
        <v>0.6586276247434741</v>
      </c>
      <c r="K19" s="311">
        <f>'OP - P-C'!J40</f>
        <v>0.6667061909720895</v>
      </c>
      <c r="L19" s="343">
        <f>'OP - P-C'!K40</f>
        <v>0.6616699061762247</v>
      </c>
      <c r="M19" s="309">
        <f>'OP - P-C'!L40</f>
        <v>0.0017500276787327795</v>
      </c>
      <c r="N19" s="312" t="str">
        <f>'OP - P-C'!M40</f>
        <v>-p</v>
      </c>
      <c r="O19" s="313"/>
    </row>
    <row r="20" spans="1:15" ht="12.75">
      <c r="A20" s="293"/>
      <c r="B20" s="345" t="s">
        <v>107</v>
      </c>
      <c r="C20" s="311">
        <f>'OP - P-C'!B41</f>
        <v>0.279750755412444</v>
      </c>
      <c r="D20" s="311">
        <f>'OP - P-C'!C41</f>
        <v>0.28367589026437573</v>
      </c>
      <c r="E20" s="311">
        <f>'OP - P-C'!D41</f>
        <v>0.27632534501645656</v>
      </c>
      <c r="F20" s="311">
        <f>'OP - P-C'!E41</f>
        <v>0.2932513072962439</v>
      </c>
      <c r="G20" s="343">
        <f>'OP - P-C'!F41</f>
        <v>0.28337384206330335</v>
      </c>
      <c r="H20" s="311">
        <f>'OP - P-C'!G41</f>
        <v>0.28204410702405164</v>
      </c>
      <c r="I20" s="311">
        <f>'OP - P-C'!H41</f>
        <v>0.2776531244249999</v>
      </c>
      <c r="J20" s="311">
        <f>'OP - P-C'!I41</f>
        <v>0.28263380708701047</v>
      </c>
      <c r="K20" s="311">
        <f>'OP - P-C'!J41</f>
        <v>0.29550913905242343</v>
      </c>
      <c r="L20" s="343">
        <f>'OP - P-C'!K41</f>
        <v>0.284471996224928</v>
      </c>
      <c r="M20" s="309">
        <f>'OP - P-C'!L41</f>
        <v>0.001098154161624676</v>
      </c>
      <c r="N20" s="312" t="str">
        <f>'OP - P-C'!M41</f>
        <v>-p</v>
      </c>
      <c r="O20" s="313"/>
    </row>
    <row r="21" spans="1:15" ht="12.75">
      <c r="A21" s="293"/>
      <c r="B21" s="345" t="s">
        <v>105</v>
      </c>
      <c r="C21" s="311">
        <f>'OP - P-C'!B42</f>
        <v>0.9260213197145947</v>
      </c>
      <c r="D21" s="311">
        <f>'OP - P-C'!C42</f>
        <v>0.9458379599901935</v>
      </c>
      <c r="E21" s="311">
        <f>'OP - P-C'!D42</f>
        <v>0.9351813346232745</v>
      </c>
      <c r="F21" s="311">
        <f>'OP - P-C'!E42</f>
        <v>0.9645050494292546</v>
      </c>
      <c r="G21" s="343">
        <f>'OP - P-C'!F42</f>
        <v>0.9432937205607952</v>
      </c>
      <c r="H21" s="311">
        <f>'OP - P-C'!G42</f>
        <v>0.9462653433003178</v>
      </c>
      <c r="I21" s="311">
        <f>'OP - P-C'!H42</f>
        <v>0.9348008952147864</v>
      </c>
      <c r="J21" s="311">
        <f>'OP - P-C'!I42</f>
        <v>0.9412614318304847</v>
      </c>
      <c r="K21" s="311">
        <f>'OP - P-C'!J42</f>
        <v>0.962215330024513</v>
      </c>
      <c r="L21" s="343">
        <f>'OP - P-C'!K42</f>
        <v>0.9461419024011527</v>
      </c>
      <c r="M21" s="309">
        <f>'OP - P-C'!L42</f>
        <v>0.002848181840357511</v>
      </c>
      <c r="N21" s="312" t="str">
        <f>'OP - P-C'!M42</f>
        <v>-p</v>
      </c>
      <c r="O21" s="313"/>
    </row>
    <row r="22" spans="1:15" ht="5.25" customHeight="1" thickBot="1">
      <c r="A22" s="297"/>
      <c r="B22" s="348"/>
      <c r="C22" s="297"/>
      <c r="D22" s="297"/>
      <c r="E22" s="297"/>
      <c r="F22" s="297"/>
      <c r="G22" s="340"/>
      <c r="H22" s="297"/>
      <c r="I22" s="297"/>
      <c r="J22" s="297"/>
      <c r="K22" s="297"/>
      <c r="L22" s="340"/>
      <c r="M22" s="298"/>
      <c r="N22" s="310"/>
      <c r="O22" s="292"/>
    </row>
    <row r="23" spans="1:15" ht="5.25" customHeight="1">
      <c r="A23" s="301"/>
      <c r="B23" s="346"/>
      <c r="C23" s="301"/>
      <c r="D23" s="301"/>
      <c r="E23" s="301"/>
      <c r="F23" s="301"/>
      <c r="G23" s="341"/>
      <c r="H23" s="301"/>
      <c r="I23" s="301"/>
      <c r="J23" s="301"/>
      <c r="K23" s="301"/>
      <c r="L23" s="341"/>
      <c r="M23" s="302"/>
      <c r="N23" s="308"/>
      <c r="O23" s="292"/>
    </row>
    <row r="24" spans="1:15" ht="12.75">
      <c r="A24" s="304" t="s">
        <v>6</v>
      </c>
      <c r="B24" s="345"/>
      <c r="C24" s="293"/>
      <c r="D24" s="293"/>
      <c r="E24" s="293"/>
      <c r="F24" s="293"/>
      <c r="G24" s="341"/>
      <c r="H24" s="293"/>
      <c r="I24" s="293"/>
      <c r="J24" s="293"/>
      <c r="K24" s="293"/>
      <c r="L24" s="341"/>
      <c r="M24" s="301"/>
      <c r="N24" s="314"/>
      <c r="O24" s="292"/>
    </row>
    <row r="25" spans="1:15" ht="12.75">
      <c r="A25" s="293"/>
      <c r="B25" s="345" t="s">
        <v>120</v>
      </c>
      <c r="C25" s="306">
        <f>'OP - L-H'!B43</f>
        <v>72.61590607577607</v>
      </c>
      <c r="D25" s="306">
        <f>'OP - L-H'!C43</f>
        <v>78.65249455033396</v>
      </c>
      <c r="E25" s="306">
        <f>'OP - L-H'!D43</f>
        <v>60.74448569157139</v>
      </c>
      <c r="F25" s="306">
        <f>'OP - L-H'!E43</f>
        <v>49.86417585572551</v>
      </c>
      <c r="G25" s="342">
        <f>'OP - L-H'!F43</f>
        <v>64.86872210501255</v>
      </c>
      <c r="H25" s="306">
        <f>'OP - L-H'!G43</f>
        <v>77.18623505853412</v>
      </c>
      <c r="I25" s="306">
        <f>'OP - L-H'!H43</f>
        <v>58.372191674997204</v>
      </c>
      <c r="J25" s="306">
        <f>'OP - L-H'!I43</f>
        <v>51.5304133116571</v>
      </c>
      <c r="K25" s="306">
        <f>'OP - L-H'!J43</f>
        <v>76.3210181589888</v>
      </c>
      <c r="L25" s="342">
        <f>'OP - L-H'!K43</f>
        <v>67.0751087691119</v>
      </c>
      <c r="M25" s="351">
        <f>'OP - L-H'!L43</f>
        <v>2.2063866640993552</v>
      </c>
      <c r="N25" s="315"/>
      <c r="O25" s="292"/>
    </row>
    <row r="26" spans="1:15" ht="5.25" customHeight="1" thickBot="1">
      <c r="A26" s="297"/>
      <c r="B26" s="348"/>
      <c r="C26" s="297"/>
      <c r="D26" s="297"/>
      <c r="E26" s="297"/>
      <c r="F26" s="297"/>
      <c r="G26" s="340"/>
      <c r="H26" s="297"/>
      <c r="I26" s="297"/>
      <c r="J26" s="297"/>
      <c r="K26" s="297"/>
      <c r="L26" s="340"/>
      <c r="M26" s="298"/>
      <c r="N26" s="310"/>
      <c r="O26" s="292"/>
    </row>
    <row r="27" spans="1:15" ht="5.25" customHeight="1">
      <c r="A27" s="301"/>
      <c r="B27" s="346"/>
      <c r="C27" s="301"/>
      <c r="D27" s="301"/>
      <c r="E27" s="301"/>
      <c r="F27" s="301"/>
      <c r="G27" s="341"/>
      <c r="H27" s="301"/>
      <c r="I27" s="301"/>
      <c r="J27" s="301"/>
      <c r="K27" s="301"/>
      <c r="L27" s="341"/>
      <c r="M27" s="302"/>
      <c r="N27" s="308"/>
      <c r="O27" s="292"/>
    </row>
    <row r="28" spans="1:15" ht="12.75">
      <c r="A28" s="304" t="s">
        <v>52</v>
      </c>
      <c r="B28" s="345"/>
      <c r="C28" s="293"/>
      <c r="D28" s="293"/>
      <c r="E28" s="293"/>
      <c r="F28" s="293"/>
      <c r="G28" s="341"/>
      <c r="H28" s="293"/>
      <c r="I28" s="293"/>
      <c r="J28" s="293"/>
      <c r="K28" s="293"/>
      <c r="L28" s="341"/>
      <c r="M28" s="301"/>
      <c r="N28" s="314"/>
      <c r="O28" s="292"/>
    </row>
    <row r="29" spans="1:15" ht="12.75">
      <c r="A29" s="293"/>
      <c r="B29" s="345" t="s">
        <v>109</v>
      </c>
      <c r="C29" s="311">
        <f>'OP - AM'!B30</f>
        <v>0.5743635949047374</v>
      </c>
      <c r="D29" s="311">
        <f>'OP - AM'!C30</f>
        <v>0.5793882902607865</v>
      </c>
      <c r="E29" s="311">
        <f>'OP - AM'!D30</f>
        <v>0.5712937547296613</v>
      </c>
      <c r="F29" s="311">
        <f>'OP - AM'!E30</f>
        <v>0.6425691913569568</v>
      </c>
      <c r="G29" s="343">
        <f>'OP - AM'!F30</f>
        <v>0.5924229752173915</v>
      </c>
      <c r="H29" s="311">
        <f>'OP - AM'!G30</f>
        <v>0.647111927981442</v>
      </c>
      <c r="I29" s="311">
        <f>'OP - AM'!H30</f>
        <v>0.6736150953878978</v>
      </c>
      <c r="J29" s="311">
        <f>'OP - AM'!I30</f>
        <v>0.6330342962474176</v>
      </c>
      <c r="K29" s="311">
        <f>'OP - AM'!J30</f>
        <v>0.6303220581811277</v>
      </c>
      <c r="L29" s="343">
        <f>'OP - AM'!K30</f>
        <v>0.6454267281429749</v>
      </c>
      <c r="M29" s="309">
        <f>'OP - AM'!L30</f>
        <v>0.05300375292558335</v>
      </c>
      <c r="N29" s="312" t="str">
        <f>'OP - AM'!M30</f>
        <v>-p</v>
      </c>
      <c r="O29" s="292"/>
    </row>
    <row r="30" spans="1:15" ht="5.25" customHeight="1" thickBot="1">
      <c r="A30" s="297"/>
      <c r="B30" s="348"/>
      <c r="C30" s="297"/>
      <c r="D30" s="297"/>
      <c r="E30" s="297"/>
      <c r="F30" s="297"/>
      <c r="G30" s="340"/>
      <c r="H30" s="297"/>
      <c r="I30" s="297"/>
      <c r="J30" s="297"/>
      <c r="K30" s="297"/>
      <c r="L30" s="340"/>
      <c r="M30" s="299"/>
      <c r="N30" s="316"/>
      <c r="O30" s="292"/>
    </row>
    <row r="31" spans="1:15" ht="12.75">
      <c r="A31" s="293"/>
      <c r="B31" s="293"/>
      <c r="C31" s="311"/>
      <c r="D31" s="311"/>
      <c r="E31" s="307"/>
      <c r="F31" s="311"/>
      <c r="G31" s="327"/>
      <c r="H31" s="327"/>
      <c r="I31" s="327"/>
      <c r="J31" s="327"/>
      <c r="K31" s="327"/>
      <c r="L31" s="327"/>
      <c r="M31" s="317"/>
      <c r="N31" s="318"/>
      <c r="O31" s="292"/>
    </row>
    <row r="32" spans="1:14" s="320" customFormat="1" ht="23.25" customHeight="1">
      <c r="A32" s="319"/>
      <c r="B32" s="472" t="s">
        <v>111</v>
      </c>
      <c r="C32" s="472"/>
      <c r="D32" s="472"/>
      <c r="E32" s="472"/>
      <c r="F32" s="472"/>
      <c r="G32" s="472"/>
      <c r="H32" s="472"/>
      <c r="I32" s="472"/>
      <c r="J32" s="472"/>
      <c r="K32" s="472"/>
      <c r="L32" s="472"/>
      <c r="M32" s="472"/>
      <c r="N32" s="329"/>
    </row>
    <row r="33" spans="1:14" s="320" customFormat="1" ht="5.25" customHeight="1">
      <c r="A33" s="321"/>
      <c r="B33" s="321"/>
      <c r="C33" s="321"/>
      <c r="D33" s="321"/>
      <c r="E33" s="321"/>
      <c r="F33" s="321"/>
      <c r="G33" s="321"/>
      <c r="H33" s="321"/>
      <c r="I33" s="321"/>
      <c r="J33" s="321"/>
      <c r="K33" s="321"/>
      <c r="L33" s="321"/>
      <c r="M33" s="319"/>
      <c r="N33" s="319"/>
    </row>
    <row r="34" spans="1:14" s="320" customFormat="1" ht="24" customHeight="1">
      <c r="A34" s="319"/>
      <c r="B34" s="473" t="s">
        <v>72</v>
      </c>
      <c r="C34" s="473"/>
      <c r="D34" s="473"/>
      <c r="E34" s="473"/>
      <c r="F34" s="473"/>
      <c r="G34" s="473"/>
      <c r="H34" s="473"/>
      <c r="I34" s="473"/>
      <c r="J34" s="473"/>
      <c r="K34" s="473"/>
      <c r="L34" s="473"/>
      <c r="M34" s="473"/>
      <c r="N34" s="319"/>
    </row>
  </sheetData>
  <sheetProtection/>
  <mergeCells count="2">
    <mergeCell ref="B32:M32"/>
    <mergeCell ref="B34:M34"/>
  </mergeCells>
  <printOptions/>
  <pageMargins left="0.3937007874015748" right="0.3937007874015748" top="0.6692913385826772" bottom="0.984251968503937" header="0.2362204724409449" footer="0.1968503937007874"/>
  <pageSetup horizontalDpi="600" verticalDpi="600" orientation="landscape" paperSize="9" scale="95"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B2:AB72"/>
  <sheetViews>
    <sheetView showGridLines="0" zoomScale="90" zoomScaleNormal="90" zoomScaleSheetLayoutView="90" zoomScalePageLayoutView="0" workbookViewId="0" topLeftCell="A1">
      <selection activeCell="B73" sqref="B73"/>
    </sheetView>
  </sheetViews>
  <sheetFormatPr defaultColWidth="9.140625" defaultRowHeight="12.75"/>
  <cols>
    <col min="1" max="1" width="1.8515625" style="373" customWidth="1"/>
    <col min="2" max="2" width="73.140625" style="373" customWidth="1"/>
    <col min="3" max="16" width="14.28125" style="373" customWidth="1"/>
    <col min="17" max="17" width="1.28515625" style="373" customWidth="1"/>
    <col min="18" max="18" width="11.421875" style="373" customWidth="1"/>
    <col min="19" max="19" width="2.7109375" style="373" customWidth="1"/>
    <col min="20" max="20" width="11.421875" style="373" customWidth="1"/>
    <col min="21" max="21" width="2.7109375" style="373" customWidth="1"/>
    <col min="22" max="22" width="11.421875" style="373" customWidth="1"/>
    <col min="23" max="23" width="2.7109375" style="373" customWidth="1"/>
    <col min="24" max="24" width="11.421875" style="373" customWidth="1"/>
    <col min="25" max="25" width="2.7109375" style="373" customWidth="1"/>
    <col min="26" max="26" width="11.421875" style="373" customWidth="1"/>
    <col min="27" max="27" width="2.7109375" style="373" customWidth="1"/>
    <col min="28" max="16384" width="9.140625" style="373" customWidth="1"/>
  </cols>
  <sheetData>
    <row r="1" ht="6" customHeight="1"/>
    <row r="2" s="375" customFormat="1" ht="17.25" customHeight="1">
      <c r="B2" s="374" t="s">
        <v>139</v>
      </c>
    </row>
    <row r="3" ht="15.75" customHeight="1" thickBot="1">
      <c r="B3" s="376" t="s">
        <v>140</v>
      </c>
    </row>
    <row r="4" spans="2:16" ht="36" customHeight="1" thickBot="1">
      <c r="B4" s="376"/>
      <c r="C4" s="474" t="s">
        <v>71</v>
      </c>
      <c r="D4" s="474"/>
      <c r="E4" s="475" t="s">
        <v>71</v>
      </c>
      <c r="F4" s="475"/>
      <c r="G4" s="474" t="s">
        <v>3</v>
      </c>
      <c r="H4" s="474"/>
      <c r="I4" s="474" t="s">
        <v>58</v>
      </c>
      <c r="J4" s="474"/>
      <c r="K4" s="474" t="s">
        <v>105</v>
      </c>
      <c r="L4" s="474"/>
      <c r="M4" s="474" t="s">
        <v>106</v>
      </c>
      <c r="N4" s="474"/>
      <c r="O4" s="474" t="s">
        <v>107</v>
      </c>
      <c r="P4" s="474"/>
    </row>
    <row r="5" spans="2:16" ht="20.25" customHeight="1" thickBot="1">
      <c r="B5" s="378"/>
      <c r="C5" s="474" t="s">
        <v>141</v>
      </c>
      <c r="D5" s="474"/>
      <c r="E5" s="475" t="s">
        <v>142</v>
      </c>
      <c r="F5" s="475"/>
      <c r="G5" s="379"/>
      <c r="H5" s="379"/>
      <c r="I5" s="379"/>
      <c r="J5" s="380"/>
      <c r="K5" s="379"/>
      <c r="L5" s="379"/>
      <c r="M5" s="379"/>
      <c r="N5" s="380"/>
      <c r="O5" s="379"/>
      <c r="P5" s="380"/>
    </row>
    <row r="6" spans="2:16" ht="21" customHeight="1" thickBot="1">
      <c r="B6" s="378"/>
      <c r="C6" s="476" t="s">
        <v>143</v>
      </c>
      <c r="D6" s="476"/>
      <c r="E6" s="476" t="s">
        <v>143</v>
      </c>
      <c r="F6" s="476"/>
      <c r="G6" s="477" t="s">
        <v>143</v>
      </c>
      <c r="H6" s="477"/>
      <c r="I6" s="477" t="s">
        <v>143</v>
      </c>
      <c r="J6" s="477"/>
      <c r="K6" s="477" t="s">
        <v>144</v>
      </c>
      <c r="L6" s="477"/>
      <c r="M6" s="477" t="s">
        <v>144</v>
      </c>
      <c r="N6" s="477"/>
      <c r="O6" s="477" t="s">
        <v>144</v>
      </c>
      <c r="P6" s="477"/>
    </row>
    <row r="7" spans="2:16" ht="16.5" thickBot="1">
      <c r="B7" s="381"/>
      <c r="C7" s="382">
        <v>2015</v>
      </c>
      <c r="D7" s="383">
        <v>2014</v>
      </c>
      <c r="E7" s="382">
        <v>2015</v>
      </c>
      <c r="F7" s="383">
        <v>2014</v>
      </c>
      <c r="G7" s="382">
        <v>2015</v>
      </c>
      <c r="H7" s="383">
        <v>2014</v>
      </c>
      <c r="I7" s="382">
        <v>2015</v>
      </c>
      <c r="J7" s="383">
        <v>2014</v>
      </c>
      <c r="K7" s="382">
        <v>2015</v>
      </c>
      <c r="L7" s="383">
        <v>2014</v>
      </c>
      <c r="M7" s="382">
        <v>2015</v>
      </c>
      <c r="N7" s="383">
        <v>2014</v>
      </c>
      <c r="O7" s="382">
        <v>2015</v>
      </c>
      <c r="P7" s="383">
        <v>2014</v>
      </c>
    </row>
    <row r="8" spans="2:16" ht="16.5" customHeight="1">
      <c r="B8" s="384" t="s">
        <v>145</v>
      </c>
      <c r="C8" s="385">
        <v>1704.72776</v>
      </c>
      <c r="D8" s="386">
        <v>1678.56279</v>
      </c>
      <c r="E8" s="385">
        <v>1704.7277600000007</v>
      </c>
      <c r="F8" s="386">
        <v>1678.5627900000009</v>
      </c>
      <c r="G8" s="385">
        <v>2010.51483</v>
      </c>
      <c r="H8" s="386">
        <v>1965.59518</v>
      </c>
      <c r="I8" s="385">
        <v>348.8571</v>
      </c>
      <c r="J8" s="386">
        <v>299.41961</v>
      </c>
      <c r="K8" s="387">
        <v>90.72014604338901</v>
      </c>
      <c r="L8" s="388">
        <v>93.17572807641899</v>
      </c>
      <c r="M8" s="387">
        <v>64.577819602554</v>
      </c>
      <c r="N8" s="388">
        <v>66.788666016163</v>
      </c>
      <c r="O8" s="387">
        <v>26.142326440835</v>
      </c>
      <c r="P8" s="388">
        <v>26.387062060256</v>
      </c>
    </row>
    <row r="9" spans="2:16" ht="16.5" customHeight="1">
      <c r="B9" s="384" t="s">
        <v>146</v>
      </c>
      <c r="C9" s="385">
        <v>163.65054999999998</v>
      </c>
      <c r="D9" s="386">
        <v>132.80399</v>
      </c>
      <c r="E9" s="385">
        <v>147.39689357636576</v>
      </c>
      <c r="F9" s="386">
        <v>132.80399000000037</v>
      </c>
      <c r="G9" s="385">
        <v>389.57274</v>
      </c>
      <c r="H9" s="386">
        <v>355.12038</v>
      </c>
      <c r="I9" s="385">
        <v>71.83371000000001</v>
      </c>
      <c r="J9" s="386">
        <v>49.26811</v>
      </c>
      <c r="K9" s="387">
        <v>85.82096375634501</v>
      </c>
      <c r="L9" s="388">
        <v>92.77064864596099</v>
      </c>
      <c r="M9" s="387">
        <v>61.619339689938</v>
      </c>
      <c r="N9" s="388">
        <v>68.805887738687</v>
      </c>
      <c r="O9" s="387">
        <v>24.201624066407</v>
      </c>
      <c r="P9" s="388">
        <v>23.964760907273</v>
      </c>
    </row>
    <row r="10" spans="2:16" ht="16.5" customHeight="1">
      <c r="B10" s="384" t="s">
        <v>147</v>
      </c>
      <c r="C10" s="385">
        <v>196.76426</v>
      </c>
      <c r="D10" s="386">
        <v>195.07195000000002</v>
      </c>
      <c r="E10" s="385">
        <v>196.7642599999999</v>
      </c>
      <c r="F10" s="386">
        <v>195.07195000000007</v>
      </c>
      <c r="G10" s="385">
        <v>208.20693</v>
      </c>
      <c r="H10" s="386">
        <v>206.25533</v>
      </c>
      <c r="I10" s="385">
        <v>23.41309</v>
      </c>
      <c r="J10" s="386">
        <v>18.375919999999997</v>
      </c>
      <c r="K10" s="387">
        <v>92.81833702653401</v>
      </c>
      <c r="L10" s="388">
        <v>93.78821870930601</v>
      </c>
      <c r="M10" s="387">
        <v>66.37221441188301</v>
      </c>
      <c r="N10" s="388">
        <v>68.472407476694</v>
      </c>
      <c r="O10" s="387">
        <v>26.446122614651003</v>
      </c>
      <c r="P10" s="388">
        <v>25.315811232612003</v>
      </c>
    </row>
    <row r="11" spans="2:16" ht="16.5" customHeight="1">
      <c r="B11" s="384" t="s">
        <v>148</v>
      </c>
      <c r="C11" s="385">
        <v>414.02983</v>
      </c>
      <c r="D11" s="386">
        <v>392.74764</v>
      </c>
      <c r="E11" s="385">
        <v>414.6069442612746</v>
      </c>
      <c r="F11" s="386">
        <v>392.7476399999999</v>
      </c>
      <c r="G11" s="385">
        <v>356.83783</v>
      </c>
      <c r="H11" s="386">
        <v>345.13489000000004</v>
      </c>
      <c r="I11" s="385">
        <v>29.95811</v>
      </c>
      <c r="J11" s="386">
        <v>59.0552</v>
      </c>
      <c r="K11" s="387">
        <v>97.002094761085</v>
      </c>
      <c r="L11" s="388">
        <v>88.329084897792</v>
      </c>
      <c r="M11" s="387">
        <v>63.139387435463</v>
      </c>
      <c r="N11" s="388">
        <v>56.939543260897</v>
      </c>
      <c r="O11" s="387">
        <v>33.862707325622</v>
      </c>
      <c r="P11" s="388">
        <v>31.389541636894</v>
      </c>
    </row>
    <row r="12" spans="2:16" ht="16.5" customHeight="1">
      <c r="B12" s="389" t="s">
        <v>149</v>
      </c>
      <c r="C12" s="385">
        <v>97.57942</v>
      </c>
      <c r="D12" s="386">
        <v>102.3034</v>
      </c>
      <c r="E12" s="385">
        <v>98.74524754542126</v>
      </c>
      <c r="F12" s="386">
        <v>102.30340000000002</v>
      </c>
      <c r="G12" s="385">
        <v>86.65793</v>
      </c>
      <c r="H12" s="386">
        <v>85.64473</v>
      </c>
      <c r="I12" s="385">
        <v>-6.43119</v>
      </c>
      <c r="J12" s="386">
        <v>3.69002</v>
      </c>
      <c r="K12" s="387">
        <v>110.025256776847</v>
      </c>
      <c r="L12" s="388">
        <v>99.704348417001</v>
      </c>
      <c r="M12" s="387">
        <v>78.510783721697</v>
      </c>
      <c r="N12" s="388">
        <v>61.014740778563</v>
      </c>
      <c r="O12" s="387">
        <v>31.514473055149</v>
      </c>
      <c r="P12" s="388">
        <v>38.689607638438</v>
      </c>
    </row>
    <row r="13" spans="2:16" ht="16.5" customHeight="1">
      <c r="B13" s="389" t="s">
        <v>150</v>
      </c>
      <c r="C13" s="385">
        <v>74.53417</v>
      </c>
      <c r="D13" s="386">
        <v>69.44184</v>
      </c>
      <c r="E13" s="385">
        <v>74.53417000000007</v>
      </c>
      <c r="F13" s="386">
        <v>69.44184000000003</v>
      </c>
      <c r="G13" s="385">
        <v>68.00313</v>
      </c>
      <c r="H13" s="386">
        <v>67.57857000000001</v>
      </c>
      <c r="I13" s="385">
        <v>15.82975</v>
      </c>
      <c r="J13" s="386">
        <v>25.86184</v>
      </c>
      <c r="K13" s="387">
        <v>81.28414089175</v>
      </c>
      <c r="L13" s="388">
        <v>66.082221035455</v>
      </c>
      <c r="M13" s="387">
        <v>47.943675533759</v>
      </c>
      <c r="N13" s="388">
        <v>56.276242601759996</v>
      </c>
      <c r="O13" s="387">
        <v>33.340465357992</v>
      </c>
      <c r="P13" s="388">
        <v>9.805978433696</v>
      </c>
    </row>
    <row r="14" spans="2:16" ht="16.5" customHeight="1">
      <c r="B14" s="389" t="s">
        <v>151</v>
      </c>
      <c r="C14" s="385">
        <v>59.54173</v>
      </c>
      <c r="D14" s="386">
        <v>52.91681</v>
      </c>
      <c r="E14" s="385">
        <v>60.311108279773514</v>
      </c>
      <c r="F14" s="386">
        <v>52.91680999999996</v>
      </c>
      <c r="G14" s="385">
        <v>58.87656</v>
      </c>
      <c r="H14" s="386">
        <v>56.012480000000004</v>
      </c>
      <c r="I14" s="385">
        <v>5.48918</v>
      </c>
      <c r="J14" s="386">
        <v>5.46241</v>
      </c>
      <c r="K14" s="387">
        <v>102.167959541114</v>
      </c>
      <c r="L14" s="388">
        <v>102.349208604939</v>
      </c>
      <c r="M14" s="387">
        <v>58.733594489895005</v>
      </c>
      <c r="N14" s="388">
        <v>60.35196084872499</v>
      </c>
      <c r="O14" s="387">
        <v>43.434365051219</v>
      </c>
      <c r="P14" s="388">
        <v>41.997247756214</v>
      </c>
    </row>
    <row r="15" spans="2:16" ht="16.5" customHeight="1">
      <c r="B15" s="389" t="s">
        <v>152</v>
      </c>
      <c r="C15" s="385">
        <v>76.57629</v>
      </c>
      <c r="D15" s="386">
        <v>67.36471</v>
      </c>
      <c r="E15" s="385">
        <v>74.97727268337806</v>
      </c>
      <c r="F15" s="386">
        <v>67.36470999999982</v>
      </c>
      <c r="G15" s="385">
        <v>67.30663</v>
      </c>
      <c r="H15" s="386">
        <v>57.16104</v>
      </c>
      <c r="I15" s="385">
        <v>9.12533</v>
      </c>
      <c r="J15" s="386">
        <v>12.41442</v>
      </c>
      <c r="K15" s="387">
        <v>90.991556106731</v>
      </c>
      <c r="L15" s="388">
        <v>83.804283476998</v>
      </c>
      <c r="M15" s="387">
        <v>63.72969497952899</v>
      </c>
      <c r="N15" s="388">
        <v>52.645070838459</v>
      </c>
      <c r="O15" s="387">
        <v>27.261861127201996</v>
      </c>
      <c r="P15" s="388">
        <v>31.159212638537998</v>
      </c>
    </row>
    <row r="16" spans="2:16" ht="16.5" customHeight="1">
      <c r="B16" s="389" t="s">
        <v>153</v>
      </c>
      <c r="C16" s="385">
        <v>105.79822000000001</v>
      </c>
      <c r="D16" s="386">
        <v>100.72087999999997</v>
      </c>
      <c r="E16" s="385">
        <v>106.54251860944498</v>
      </c>
      <c r="F16" s="386">
        <v>100.95150000000004</v>
      </c>
      <c r="G16" s="385">
        <v>75.99358</v>
      </c>
      <c r="H16" s="386">
        <v>78.73807000000004</v>
      </c>
      <c r="I16" s="385">
        <v>5.945039999999997</v>
      </c>
      <c r="J16" s="386">
        <v>11.626510000000003</v>
      </c>
      <c r="K16" s="387" t="s">
        <v>154</v>
      </c>
      <c r="L16" s="388" t="s">
        <v>154</v>
      </c>
      <c r="M16" s="387" t="s">
        <v>154</v>
      </c>
      <c r="N16" s="388" t="s">
        <v>154</v>
      </c>
      <c r="O16" s="387" t="s">
        <v>154</v>
      </c>
      <c r="P16" s="388" t="s">
        <v>154</v>
      </c>
    </row>
    <row r="17" spans="2:16" ht="16.5" customHeight="1">
      <c r="B17" s="390" t="s">
        <v>155</v>
      </c>
      <c r="C17" s="391">
        <v>2479.1724</v>
      </c>
      <c r="D17" s="392">
        <v>2399.18637</v>
      </c>
      <c r="E17" s="391">
        <v>2463.4958578376413</v>
      </c>
      <c r="F17" s="392">
        <v>2399.1863700000013</v>
      </c>
      <c r="G17" s="391">
        <v>2965.13233</v>
      </c>
      <c r="H17" s="392">
        <v>2872.10578</v>
      </c>
      <c r="I17" s="391">
        <v>474.06201</v>
      </c>
      <c r="J17" s="392">
        <v>426.11884000000003</v>
      </c>
      <c r="K17" s="393">
        <v>90.97979954237</v>
      </c>
      <c r="L17" s="394">
        <v>92.587216268894</v>
      </c>
      <c r="M17" s="393">
        <v>64.14201284568</v>
      </c>
      <c r="N17" s="394">
        <v>65.975451294137</v>
      </c>
      <c r="O17" s="393">
        <v>26.837786696690003</v>
      </c>
      <c r="P17" s="394">
        <v>26.611764974757</v>
      </c>
    </row>
    <row r="18" spans="2:16" ht="3.75" customHeight="1">
      <c r="B18" s="395"/>
      <c r="C18" s="396"/>
      <c r="D18" s="397"/>
      <c r="E18" s="385"/>
      <c r="G18" s="396"/>
      <c r="H18" s="397"/>
      <c r="I18" s="396"/>
      <c r="J18" s="397"/>
      <c r="K18" s="398"/>
      <c r="L18" s="399"/>
      <c r="M18" s="398"/>
      <c r="N18" s="399"/>
      <c r="O18" s="398"/>
      <c r="P18" s="399"/>
    </row>
    <row r="19" spans="2:16" ht="16.5" customHeight="1">
      <c r="B19" s="384" t="s">
        <v>156</v>
      </c>
      <c r="C19" s="385">
        <v>1373.71855</v>
      </c>
      <c r="D19" s="386">
        <v>1290.63645</v>
      </c>
      <c r="E19" s="385">
        <v>1262.6743503299992</v>
      </c>
      <c r="F19" s="386">
        <v>1290.6364500000009</v>
      </c>
      <c r="G19" s="385">
        <v>1143.2613999999999</v>
      </c>
      <c r="H19" s="386">
        <v>1007.61378</v>
      </c>
      <c r="I19" s="385">
        <v>259.32487</v>
      </c>
      <c r="J19" s="386">
        <v>199.26771</v>
      </c>
      <c r="K19" s="387">
        <v>82.908708367133</v>
      </c>
      <c r="L19" s="388">
        <v>84.82329707718</v>
      </c>
      <c r="M19" s="387">
        <v>56.157834070144</v>
      </c>
      <c r="N19" s="388">
        <v>54.470314012577006</v>
      </c>
      <c r="O19" s="387">
        <v>26.750874296989004</v>
      </c>
      <c r="P19" s="388">
        <v>30.352983064602</v>
      </c>
    </row>
    <row r="20" spans="2:16" ht="16.5" customHeight="1">
      <c r="B20" s="384" t="s">
        <v>157</v>
      </c>
      <c r="C20" s="385">
        <v>906.8226999999999</v>
      </c>
      <c r="D20" s="386">
        <v>939.58951</v>
      </c>
      <c r="E20" s="385">
        <v>906.8226999999997</v>
      </c>
      <c r="F20" s="386">
        <v>919.1687300000002</v>
      </c>
      <c r="G20" s="385">
        <v>1010.61212</v>
      </c>
      <c r="H20" s="386">
        <v>986.1532900000001</v>
      </c>
      <c r="I20" s="385">
        <v>116.54252000000001</v>
      </c>
      <c r="J20" s="386">
        <v>51.38</v>
      </c>
      <c r="K20" s="387">
        <v>95.522390924819</v>
      </c>
      <c r="L20" s="388">
        <v>102.288366345155</v>
      </c>
      <c r="M20" s="387">
        <v>64.587023753485</v>
      </c>
      <c r="N20" s="388">
        <v>71.730284446954</v>
      </c>
      <c r="O20" s="387">
        <v>30.935367171334</v>
      </c>
      <c r="P20" s="388">
        <v>30.558081898201</v>
      </c>
    </row>
    <row r="21" spans="2:16" ht="16.5" customHeight="1">
      <c r="B21" s="384" t="s">
        <v>158</v>
      </c>
      <c r="C21" s="385">
        <v>242.29941</v>
      </c>
      <c r="D21" s="386">
        <v>230.30875</v>
      </c>
      <c r="E21" s="385">
        <v>242.29941000000008</v>
      </c>
      <c r="F21" s="386">
        <v>230.30874999999995</v>
      </c>
      <c r="G21" s="385">
        <v>257.62094</v>
      </c>
      <c r="H21" s="386">
        <v>268.60337</v>
      </c>
      <c r="I21" s="385">
        <v>28.85428</v>
      </c>
      <c r="J21" s="386">
        <v>28.251759999999997</v>
      </c>
      <c r="K21" s="387">
        <v>95.896797053842</v>
      </c>
      <c r="L21" s="388">
        <v>96.143361864745</v>
      </c>
      <c r="M21" s="387">
        <v>64.83722945813301</v>
      </c>
      <c r="N21" s="388">
        <v>67.19341979961</v>
      </c>
      <c r="O21" s="387">
        <v>31.059567595708998</v>
      </c>
      <c r="P21" s="388">
        <v>28.949942065134998</v>
      </c>
    </row>
    <row r="22" spans="2:16" ht="16.5" customHeight="1">
      <c r="B22" s="384" t="s">
        <v>159</v>
      </c>
      <c r="C22" s="385">
        <v>413.95741</v>
      </c>
      <c r="D22" s="386">
        <v>316.24602000000004</v>
      </c>
      <c r="E22" s="385">
        <v>466.726595603968</v>
      </c>
      <c r="F22" s="386">
        <v>316.24602000000004</v>
      </c>
      <c r="G22" s="385">
        <v>257.85371</v>
      </c>
      <c r="H22" s="386">
        <v>235.65999</v>
      </c>
      <c r="I22" s="385">
        <v>13.18656</v>
      </c>
      <c r="J22" s="386">
        <v>21.70367</v>
      </c>
      <c r="K22" s="387">
        <v>109.86007143352701</v>
      </c>
      <c r="L22" s="388">
        <v>97.949970209198</v>
      </c>
      <c r="M22" s="387">
        <v>87.77736027145</v>
      </c>
      <c r="N22" s="388">
        <v>75.723613499262</v>
      </c>
      <c r="O22" s="387">
        <v>22.082711162077</v>
      </c>
      <c r="P22" s="388">
        <v>22.226356709936</v>
      </c>
    </row>
    <row r="23" spans="2:16" ht="16.5" customHeight="1">
      <c r="B23" s="384" t="s">
        <v>160</v>
      </c>
      <c r="C23" s="385">
        <v>23.26353</v>
      </c>
      <c r="D23" s="386">
        <v>25.10179</v>
      </c>
      <c r="E23" s="385">
        <v>23.26353</v>
      </c>
      <c r="F23" s="386">
        <v>25.101789999999994</v>
      </c>
      <c r="G23" s="385">
        <v>19.07296</v>
      </c>
      <c r="H23" s="386">
        <v>21.621779999999998</v>
      </c>
      <c r="I23" s="385">
        <v>0.76811</v>
      </c>
      <c r="J23" s="386">
        <v>2.47633</v>
      </c>
      <c r="K23" s="387">
        <v>100.29198404442701</v>
      </c>
      <c r="L23" s="388">
        <v>92.600979197827</v>
      </c>
      <c r="M23" s="387">
        <v>58.756637669245</v>
      </c>
      <c r="N23" s="388">
        <v>56.750045555915996</v>
      </c>
      <c r="O23" s="387">
        <v>41.535346375181994</v>
      </c>
      <c r="P23" s="388">
        <v>35.850933641911</v>
      </c>
    </row>
    <row r="24" spans="2:16" ht="16.5" customHeight="1">
      <c r="B24" s="384" t="s">
        <v>161</v>
      </c>
      <c r="C24" s="385">
        <v>21.550849999999997</v>
      </c>
      <c r="D24" s="386">
        <v>18.48511</v>
      </c>
      <c r="E24" s="385">
        <v>21.550849999999997</v>
      </c>
      <c r="F24" s="386">
        <v>18.48511</v>
      </c>
      <c r="G24" s="385">
        <v>21.341849999999997</v>
      </c>
      <c r="H24" s="386">
        <v>18.80611</v>
      </c>
      <c r="I24" s="385">
        <v>2.40914</v>
      </c>
      <c r="J24" s="386">
        <v>3.7893499999999998</v>
      </c>
      <c r="K24" s="387">
        <v>97.64317526362501</v>
      </c>
      <c r="L24" s="388">
        <v>90.647933038784</v>
      </c>
      <c r="M24" s="387">
        <v>55.594992936414</v>
      </c>
      <c r="N24" s="388">
        <v>34.058505453813</v>
      </c>
      <c r="O24" s="387">
        <v>42.048182327212004</v>
      </c>
      <c r="P24" s="388">
        <v>56.589427584971</v>
      </c>
    </row>
    <row r="25" spans="2:16" ht="16.5" customHeight="1">
      <c r="B25" s="384" t="s">
        <v>162</v>
      </c>
      <c r="C25" s="385">
        <v>20.857419999999998</v>
      </c>
      <c r="D25" s="386">
        <v>18.60384</v>
      </c>
      <c r="E25" s="385">
        <v>18.97494434603706</v>
      </c>
      <c r="F25" s="386">
        <v>18.603840000000005</v>
      </c>
      <c r="G25" s="385">
        <v>14.32396</v>
      </c>
      <c r="H25" s="386">
        <v>12.78137</v>
      </c>
      <c r="I25" s="385">
        <v>3.3182</v>
      </c>
      <c r="J25" s="386">
        <v>2.3482800000000004</v>
      </c>
      <c r="K25" s="387">
        <v>94.33012937763</v>
      </c>
      <c r="L25" s="388">
        <v>97.389794677722</v>
      </c>
      <c r="M25" s="387">
        <v>59.482573254882</v>
      </c>
      <c r="N25" s="388">
        <v>61.950948920186</v>
      </c>
      <c r="O25" s="387">
        <v>34.847556122748</v>
      </c>
      <c r="P25" s="388">
        <v>35.438845757536</v>
      </c>
    </row>
    <row r="26" spans="2:16" ht="16.5" customHeight="1">
      <c r="B26" s="390" t="s">
        <v>163</v>
      </c>
      <c r="C26" s="391">
        <v>3002.46987</v>
      </c>
      <c r="D26" s="392">
        <v>2838.9714700000004</v>
      </c>
      <c r="E26" s="391">
        <v>2942.312380280004</v>
      </c>
      <c r="F26" s="392">
        <v>2818.550690000001</v>
      </c>
      <c r="G26" s="391">
        <v>2724.08694</v>
      </c>
      <c r="H26" s="392">
        <v>2551.23969</v>
      </c>
      <c r="I26" s="391">
        <v>429.55953000000005</v>
      </c>
      <c r="J26" s="392">
        <v>310.69284999999996</v>
      </c>
      <c r="K26" s="393">
        <v>91.665449194511</v>
      </c>
      <c r="L26" s="394">
        <v>94.153142858953</v>
      </c>
      <c r="M26" s="393">
        <v>63.130087911218006</v>
      </c>
      <c r="N26" s="394">
        <v>64.351014780583</v>
      </c>
      <c r="O26" s="393">
        <v>28.535361283293</v>
      </c>
      <c r="P26" s="394">
        <v>29.80212807837</v>
      </c>
    </row>
    <row r="27" spans="2:16" ht="3.75" customHeight="1">
      <c r="B27" s="395"/>
      <c r="C27" s="396"/>
      <c r="D27" s="397"/>
      <c r="E27" s="396"/>
      <c r="F27" s="397"/>
      <c r="G27" s="396"/>
      <c r="H27" s="397"/>
      <c r="I27" s="396"/>
      <c r="J27" s="397"/>
      <c r="K27" s="398"/>
      <c r="L27" s="399"/>
      <c r="M27" s="398"/>
      <c r="N27" s="399"/>
      <c r="O27" s="398"/>
      <c r="P27" s="399"/>
    </row>
    <row r="28" spans="2:16" ht="16.5" customHeight="1">
      <c r="B28" s="400" t="s">
        <v>164</v>
      </c>
      <c r="C28" s="385">
        <v>495.78575</v>
      </c>
      <c r="D28" s="386">
        <v>463.02031</v>
      </c>
      <c r="E28" s="385">
        <v>495.78574999999995</v>
      </c>
      <c r="F28" s="386">
        <v>463.02031000000005</v>
      </c>
      <c r="G28" s="385">
        <v>489.12681</v>
      </c>
      <c r="H28" s="386">
        <v>452.68656</v>
      </c>
      <c r="I28" s="385">
        <v>1.08974</v>
      </c>
      <c r="J28" s="386">
        <v>55.26949</v>
      </c>
      <c r="K28" s="387">
        <v>103.061923757563</v>
      </c>
      <c r="L28" s="388">
        <v>91.585911010921</v>
      </c>
      <c r="M28" s="387">
        <v>81.31887720487</v>
      </c>
      <c r="N28" s="388">
        <v>69.549237335431</v>
      </c>
      <c r="O28" s="387">
        <v>21.743046552693</v>
      </c>
      <c r="P28" s="388">
        <v>22.03667367549</v>
      </c>
    </row>
    <row r="29" spans="2:16" ht="16.5" customHeight="1">
      <c r="B29" s="400" t="s">
        <v>165</v>
      </c>
      <c r="C29" s="385">
        <v>72.25251</v>
      </c>
      <c r="D29" s="386">
        <v>69.18761</v>
      </c>
      <c r="E29" s="385">
        <v>72.25251000000007</v>
      </c>
      <c r="F29" s="386">
        <v>69.18761000000002</v>
      </c>
      <c r="G29" s="385">
        <v>71.72103</v>
      </c>
      <c r="H29" s="386">
        <v>66.69655</v>
      </c>
      <c r="I29" s="385">
        <v>1.78438</v>
      </c>
      <c r="J29" s="386">
        <v>-21.46608</v>
      </c>
      <c r="K29" s="387">
        <v>100.39268816970399</v>
      </c>
      <c r="L29" s="388">
        <v>136.090817291149</v>
      </c>
      <c r="M29" s="387">
        <v>76.301497622106</v>
      </c>
      <c r="N29" s="388">
        <v>112.10257502074701</v>
      </c>
      <c r="O29" s="387">
        <v>24.091190547598</v>
      </c>
      <c r="P29" s="388">
        <v>23.988242270402</v>
      </c>
    </row>
    <row r="30" spans="2:16" ht="16.5" customHeight="1">
      <c r="B30" s="384" t="s">
        <v>166</v>
      </c>
      <c r="C30" s="385">
        <v>507.11227</v>
      </c>
      <c r="D30" s="386">
        <v>597.4871400000001</v>
      </c>
      <c r="E30" s="385">
        <v>597.7065491766589</v>
      </c>
      <c r="F30" s="386">
        <v>597.48714</v>
      </c>
      <c r="G30" s="385">
        <v>349.49809999999997</v>
      </c>
      <c r="H30" s="386">
        <v>348.86988</v>
      </c>
      <c r="I30" s="385">
        <v>-67.45060000000001</v>
      </c>
      <c r="J30" s="386">
        <v>-154.77487</v>
      </c>
      <c r="K30" s="387">
        <v>125.92889060054999</v>
      </c>
      <c r="L30" s="388">
        <v>151.666025166747</v>
      </c>
      <c r="M30" s="387">
        <v>84.94958341690601</v>
      </c>
      <c r="N30" s="388">
        <v>97.51496747154</v>
      </c>
      <c r="O30" s="387">
        <v>40.979307183643996</v>
      </c>
      <c r="P30" s="388">
        <v>54.15105769520701</v>
      </c>
    </row>
    <row r="31" spans="2:16" ht="16.5" customHeight="1">
      <c r="B31" s="401" t="s">
        <v>167</v>
      </c>
      <c r="C31" s="391">
        <v>1075.1505300000001</v>
      </c>
      <c r="D31" s="392">
        <v>1129.69506</v>
      </c>
      <c r="E31" s="391">
        <v>1165.7448091766587</v>
      </c>
      <c r="F31" s="392">
        <v>1129.69506</v>
      </c>
      <c r="G31" s="391">
        <v>910.3459399999999</v>
      </c>
      <c r="H31" s="392">
        <v>868.25299</v>
      </c>
      <c r="I31" s="391">
        <v>-64.57648</v>
      </c>
      <c r="J31" s="392">
        <v>-120.97146000000001</v>
      </c>
      <c r="K31" s="393">
        <v>111.63066756798</v>
      </c>
      <c r="L31" s="394">
        <v>119.14523553785901</v>
      </c>
      <c r="M31" s="393">
        <v>82.317479221141</v>
      </c>
      <c r="N31" s="394">
        <v>84.054873223068</v>
      </c>
      <c r="O31" s="393">
        <v>29.313188346839</v>
      </c>
      <c r="P31" s="394">
        <v>35.09036231479</v>
      </c>
    </row>
    <row r="32" spans="2:16" ht="3.75" customHeight="1">
      <c r="B32" s="395"/>
      <c r="C32" s="396"/>
      <c r="D32" s="397"/>
      <c r="E32" s="396"/>
      <c r="F32" s="397"/>
      <c r="G32" s="396"/>
      <c r="H32" s="397"/>
      <c r="I32" s="396"/>
      <c r="J32" s="397"/>
      <c r="K32" s="398"/>
      <c r="L32" s="399"/>
      <c r="M32" s="398"/>
      <c r="N32" s="399"/>
      <c r="O32" s="398"/>
      <c r="P32" s="399"/>
    </row>
    <row r="33" spans="2:16" ht="16.5" customHeight="1">
      <c r="B33" s="384" t="s">
        <v>168</v>
      </c>
      <c r="C33" s="385">
        <v>1636.93683</v>
      </c>
      <c r="D33" s="386">
        <v>1172.0520800000002</v>
      </c>
      <c r="E33" s="385">
        <v>1514.2373900207988</v>
      </c>
      <c r="F33" s="386">
        <v>1448.6997943941913</v>
      </c>
      <c r="G33" s="385">
        <v>1278.5058999999999</v>
      </c>
      <c r="H33" s="386">
        <v>879.20948</v>
      </c>
      <c r="I33" s="385">
        <v>63.0941</v>
      </c>
      <c r="J33" s="386">
        <v>142.73113</v>
      </c>
      <c r="K33" s="387">
        <v>103.46864883455001</v>
      </c>
      <c r="L33" s="388">
        <v>93.56194384983199</v>
      </c>
      <c r="M33" s="387">
        <v>70.556289963152</v>
      </c>
      <c r="N33" s="388">
        <v>64.02474868674099</v>
      </c>
      <c r="O33" s="387">
        <v>32.912358871398</v>
      </c>
      <c r="P33" s="388">
        <v>29.537195163091003</v>
      </c>
    </row>
    <row r="34" spans="2:16" ht="16.5" customHeight="1">
      <c r="B34" s="389" t="s">
        <v>169</v>
      </c>
      <c r="C34" s="385">
        <v>1358.50612</v>
      </c>
      <c r="D34" s="386">
        <v>1172.0520800000002</v>
      </c>
      <c r="E34" s="385">
        <v>1270.1979590213023</v>
      </c>
      <c r="F34" s="386">
        <v>1167.471870000001</v>
      </c>
      <c r="G34" s="385">
        <v>984.10308</v>
      </c>
      <c r="H34" s="386">
        <v>879.20948</v>
      </c>
      <c r="I34" s="385">
        <v>98.13161</v>
      </c>
      <c r="J34" s="386">
        <v>142.73113</v>
      </c>
      <c r="K34" s="387">
        <v>98.079861715299</v>
      </c>
      <c r="L34" s="388">
        <v>93.56194384983199</v>
      </c>
      <c r="M34" s="387">
        <v>69.526257351008</v>
      </c>
      <c r="N34" s="388">
        <v>64.02474868674099</v>
      </c>
      <c r="O34" s="387">
        <v>28.553604364291</v>
      </c>
      <c r="P34" s="388">
        <v>29.537195163091003</v>
      </c>
    </row>
    <row r="35" spans="2:16" ht="16.5" customHeight="1">
      <c r="B35" s="389" t="s">
        <v>170</v>
      </c>
      <c r="C35" s="385">
        <v>278.43071000000003</v>
      </c>
      <c r="D35" s="386">
        <v>0</v>
      </c>
      <c r="E35" s="385">
        <v>244.0394309994968</v>
      </c>
      <c r="F35" s="386">
        <v>281.2279243941903</v>
      </c>
      <c r="G35" s="385">
        <v>294.40282</v>
      </c>
      <c r="H35" s="386">
        <v>0</v>
      </c>
      <c r="I35" s="385">
        <v>-35.037510000000005</v>
      </c>
      <c r="J35" s="386">
        <v>0</v>
      </c>
      <c r="K35" s="387">
        <v>121.481798306144</v>
      </c>
      <c r="L35" s="386">
        <v>0</v>
      </c>
      <c r="M35" s="387">
        <v>73.99938967975899</v>
      </c>
      <c r="N35" s="386">
        <v>0</v>
      </c>
      <c r="O35" s="387">
        <v>47.482408626384995</v>
      </c>
      <c r="P35" s="386">
        <v>0</v>
      </c>
    </row>
    <row r="36" spans="2:16" ht="16.5" customHeight="1">
      <c r="B36" s="384" t="s">
        <v>171</v>
      </c>
      <c r="C36" s="385">
        <v>818.71345</v>
      </c>
      <c r="D36" s="386">
        <v>652.99802</v>
      </c>
      <c r="E36" s="385">
        <v>801.7661682764963</v>
      </c>
      <c r="F36" s="386">
        <v>652.9980199999984</v>
      </c>
      <c r="G36" s="385">
        <v>1055.52711</v>
      </c>
      <c r="H36" s="386">
        <v>839.85272</v>
      </c>
      <c r="I36" s="385">
        <v>146.35348000000002</v>
      </c>
      <c r="J36" s="386">
        <v>69.72533</v>
      </c>
      <c r="K36" s="387">
        <v>91.254429268046</v>
      </c>
      <c r="L36" s="388">
        <v>95.00613036057099</v>
      </c>
      <c r="M36" s="387">
        <v>63.151275195574996</v>
      </c>
      <c r="N36" s="388">
        <v>67.755519086727</v>
      </c>
      <c r="O36" s="387">
        <v>28.103154072471</v>
      </c>
      <c r="P36" s="388">
        <v>27.250611273843</v>
      </c>
    </row>
    <row r="37" spans="2:16" ht="16.5" customHeight="1">
      <c r="B37" s="389" t="s">
        <v>172</v>
      </c>
      <c r="C37" s="385">
        <v>818.71345</v>
      </c>
      <c r="D37" s="386">
        <v>652.99802</v>
      </c>
      <c r="E37" s="385">
        <v>801.7661682764963</v>
      </c>
      <c r="F37" s="386">
        <v>652.9980199999984</v>
      </c>
      <c r="G37" s="385">
        <v>1055.52711</v>
      </c>
      <c r="H37" s="386">
        <v>839.85272</v>
      </c>
      <c r="I37" s="385">
        <v>133.26382</v>
      </c>
      <c r="J37" s="386">
        <v>69.72533</v>
      </c>
      <c r="K37" s="387">
        <v>90.829636767927</v>
      </c>
      <c r="L37" s="388">
        <v>95.00613036057099</v>
      </c>
      <c r="M37" s="387">
        <v>63.151273300787004</v>
      </c>
      <c r="N37" s="388">
        <v>67.755519086727</v>
      </c>
      <c r="O37" s="387">
        <v>27.67836346714</v>
      </c>
      <c r="P37" s="388">
        <v>27.250611273843</v>
      </c>
    </row>
    <row r="38" spans="2:16" ht="16.5" customHeight="1">
      <c r="B38" s="389" t="s">
        <v>173</v>
      </c>
      <c r="C38" s="385">
        <v>0</v>
      </c>
      <c r="D38" s="386">
        <v>0</v>
      </c>
      <c r="E38" s="385">
        <v>0</v>
      </c>
      <c r="F38" s="386">
        <v>0</v>
      </c>
      <c r="G38" s="385">
        <v>0</v>
      </c>
      <c r="H38" s="386">
        <v>0</v>
      </c>
      <c r="I38" s="385">
        <v>13.08966</v>
      </c>
      <c r="J38" s="386">
        <v>0</v>
      </c>
      <c r="K38" s="385">
        <v>0</v>
      </c>
      <c r="L38" s="386">
        <v>0</v>
      </c>
      <c r="M38" s="385">
        <v>0</v>
      </c>
      <c r="N38" s="386">
        <v>0</v>
      </c>
      <c r="O38" s="385">
        <v>0</v>
      </c>
      <c r="P38" s="386">
        <v>0</v>
      </c>
    </row>
    <row r="39" spans="2:28" ht="16.5" customHeight="1">
      <c r="B39" s="384" t="s">
        <v>174</v>
      </c>
      <c r="C39" s="385">
        <v>488.82767</v>
      </c>
      <c r="D39" s="386">
        <v>486.75234</v>
      </c>
      <c r="E39" s="385">
        <v>476.84284376184956</v>
      </c>
      <c r="F39" s="386">
        <v>486.7523400000001</v>
      </c>
      <c r="G39" s="385">
        <v>374.81777</v>
      </c>
      <c r="H39" s="386">
        <v>372.45182</v>
      </c>
      <c r="I39" s="385">
        <v>85.62178</v>
      </c>
      <c r="J39" s="386">
        <v>94.68378999999999</v>
      </c>
      <c r="K39" s="387">
        <v>90.83226763768401</v>
      </c>
      <c r="L39" s="388">
        <v>81.261933422691</v>
      </c>
      <c r="M39" s="387">
        <v>60.401175750018</v>
      </c>
      <c r="N39" s="388">
        <v>50.68536381430499</v>
      </c>
      <c r="O39" s="387">
        <v>30.431091887666</v>
      </c>
      <c r="P39" s="388">
        <v>30.576569608386002</v>
      </c>
      <c r="AB39" s="384"/>
    </row>
    <row r="40" spans="2:16" ht="16.5" customHeight="1">
      <c r="B40" s="384" t="s">
        <v>175</v>
      </c>
      <c r="C40" s="385">
        <v>738.94491</v>
      </c>
      <c r="D40" s="386">
        <v>662.2499300000001</v>
      </c>
      <c r="E40" s="385">
        <v>676.0589394609666</v>
      </c>
      <c r="F40" s="386">
        <v>662.24993</v>
      </c>
      <c r="G40" s="385">
        <v>583.17327</v>
      </c>
      <c r="H40" s="386">
        <v>652.11069</v>
      </c>
      <c r="I40" s="385">
        <v>-69.86002</v>
      </c>
      <c r="J40" s="386">
        <v>33.213440000000006</v>
      </c>
      <c r="K40" s="387">
        <v>116.725773456661</v>
      </c>
      <c r="L40" s="388">
        <v>99.580807362627</v>
      </c>
      <c r="M40" s="387">
        <v>88.077306766821</v>
      </c>
      <c r="N40" s="388">
        <v>67.867738834338</v>
      </c>
      <c r="O40" s="387">
        <v>28.648466689840003</v>
      </c>
      <c r="P40" s="388">
        <v>31.713068528289</v>
      </c>
    </row>
    <row r="41" spans="2:16" ht="16.5" customHeight="1">
      <c r="B41" s="384" t="s">
        <v>176</v>
      </c>
      <c r="C41" s="385">
        <v>111.47511999999999</v>
      </c>
      <c r="D41" s="386">
        <v>98.11367999999999</v>
      </c>
      <c r="E41" s="385">
        <v>111.47511999999999</v>
      </c>
      <c r="F41" s="386">
        <v>98.11367999999999</v>
      </c>
      <c r="G41" s="385">
        <v>113.92858</v>
      </c>
      <c r="H41" s="386">
        <v>101.26539</v>
      </c>
      <c r="I41" s="385">
        <v>3.1889600000000002</v>
      </c>
      <c r="J41" s="386">
        <v>58.15916</v>
      </c>
      <c r="K41" s="387">
        <v>100.061003130207</v>
      </c>
      <c r="L41" s="388">
        <v>47.900709215656</v>
      </c>
      <c r="M41" s="387">
        <v>75.292248880834</v>
      </c>
      <c r="N41" s="388">
        <v>22.541452711534</v>
      </c>
      <c r="O41" s="387">
        <v>24.768754249373</v>
      </c>
      <c r="P41" s="388">
        <v>25.359256504122</v>
      </c>
    </row>
    <row r="42" spans="2:16" ht="16.5" customHeight="1">
      <c r="B42" s="384" t="s">
        <v>177</v>
      </c>
      <c r="C42" s="385">
        <v>0</v>
      </c>
      <c r="D42" s="386">
        <v>433.67190999999997</v>
      </c>
      <c r="E42" s="385">
        <v>0</v>
      </c>
      <c r="F42" s="386">
        <v>0</v>
      </c>
      <c r="G42" s="385">
        <v>0</v>
      </c>
      <c r="H42" s="386">
        <v>479.71636</v>
      </c>
      <c r="I42" s="385">
        <v>0</v>
      </c>
      <c r="J42" s="386">
        <v>8.19291</v>
      </c>
      <c r="K42" s="385">
        <v>0</v>
      </c>
      <c r="L42" s="388">
        <v>110.051412463815</v>
      </c>
      <c r="M42" s="385">
        <v>0</v>
      </c>
      <c r="N42" s="388">
        <v>75.30182210171</v>
      </c>
      <c r="O42" s="385">
        <v>0</v>
      </c>
      <c r="P42" s="388">
        <v>34.749590362104996</v>
      </c>
    </row>
    <row r="43" spans="2:16" ht="16.5" customHeight="1">
      <c r="B43" s="384" t="s">
        <v>178</v>
      </c>
      <c r="C43" s="385">
        <v>719.42506</v>
      </c>
      <c r="D43" s="386">
        <v>685.91024</v>
      </c>
      <c r="E43" s="385">
        <v>722.3740276463388</v>
      </c>
      <c r="F43" s="386">
        <v>685.91024</v>
      </c>
      <c r="G43" s="385">
        <v>594.47666</v>
      </c>
      <c r="H43" s="386">
        <v>549.29267</v>
      </c>
      <c r="I43" s="385">
        <v>124.00824</v>
      </c>
      <c r="J43" s="386">
        <v>112.89174</v>
      </c>
      <c r="K43" s="402">
        <v>91.064554157601</v>
      </c>
      <c r="L43" s="388">
        <v>91.256901352789</v>
      </c>
      <c r="M43" s="402">
        <v>64.145406482401</v>
      </c>
      <c r="N43" s="388">
        <v>65.59184377974701</v>
      </c>
      <c r="O43" s="402">
        <v>26.919147675201</v>
      </c>
      <c r="P43" s="388">
        <v>25.665057573042</v>
      </c>
    </row>
    <row r="44" spans="2:16" ht="16.5" customHeight="1">
      <c r="B44" s="384" t="s">
        <v>179</v>
      </c>
      <c r="C44" s="385">
        <v>27.90196</v>
      </c>
      <c r="D44" s="386">
        <v>42.7473</v>
      </c>
      <c r="E44" s="385">
        <v>33.71704365996946</v>
      </c>
      <c r="F44" s="386">
        <v>37.91461420164237</v>
      </c>
      <c r="G44" s="385">
        <v>6.74179</v>
      </c>
      <c r="H44" s="386">
        <v>95.62067</v>
      </c>
      <c r="I44" s="385">
        <v>-7.57203</v>
      </c>
      <c r="J44" s="386">
        <v>-38.96229</v>
      </c>
      <c r="K44" s="387">
        <v>315.292822825985</v>
      </c>
      <c r="L44" s="388">
        <v>140.64154748131298</v>
      </c>
      <c r="M44" s="387">
        <v>166.515717635821</v>
      </c>
      <c r="N44" s="388">
        <v>108.811578082438</v>
      </c>
      <c r="O44" s="387">
        <v>148.777105190165</v>
      </c>
      <c r="P44" s="388">
        <v>31.829969398876003</v>
      </c>
    </row>
    <row r="45" spans="2:16" ht="16.5" customHeight="1">
      <c r="B45" s="384" t="s">
        <v>180</v>
      </c>
      <c r="C45" s="385">
        <v>0.66252</v>
      </c>
      <c r="D45" s="386">
        <v>1.47677</v>
      </c>
      <c r="E45" s="385">
        <v>0.9200092783630055</v>
      </c>
      <c r="F45" s="386">
        <v>1.4767700000000004</v>
      </c>
      <c r="G45" s="385">
        <v>0.35395</v>
      </c>
      <c r="H45" s="386">
        <v>2.1309699999999996</v>
      </c>
      <c r="I45" s="385">
        <v>-0.0726</v>
      </c>
      <c r="J45" s="386">
        <v>-0.49736</v>
      </c>
      <c r="K45" s="387">
        <v>156.773555586947</v>
      </c>
      <c r="L45" s="388">
        <v>130.271660323702</v>
      </c>
      <c r="M45" s="387">
        <v>72.631727645148</v>
      </c>
      <c r="N45" s="388">
        <v>71.741976658517</v>
      </c>
      <c r="O45" s="387">
        <v>84.1418279418</v>
      </c>
      <c r="P45" s="388">
        <v>58.529683665185</v>
      </c>
    </row>
    <row r="46" spans="2:16" ht="16.5" customHeight="1">
      <c r="B46" s="390" t="s">
        <v>181</v>
      </c>
      <c r="C46" s="391">
        <v>4542.887519999999</v>
      </c>
      <c r="D46" s="392">
        <v>4235.972269999999</v>
      </c>
      <c r="E46" s="391">
        <v>4337.391542104782</v>
      </c>
      <c r="F46" s="392">
        <v>4074.115388595833</v>
      </c>
      <c r="G46" s="391">
        <v>4007.52503</v>
      </c>
      <c r="H46" s="392">
        <v>3971.65077</v>
      </c>
      <c r="I46" s="391">
        <v>343.91987</v>
      </c>
      <c r="J46" s="392">
        <v>479.47575</v>
      </c>
      <c r="K46" s="393">
        <v>99.479543113421</v>
      </c>
      <c r="L46" s="394">
        <v>95.425382277506</v>
      </c>
      <c r="M46" s="393">
        <v>69.555402377612</v>
      </c>
      <c r="N46" s="394">
        <v>65.81379988754699</v>
      </c>
      <c r="O46" s="393">
        <v>29.92414073581</v>
      </c>
      <c r="P46" s="394">
        <v>29.611582389959</v>
      </c>
    </row>
    <row r="47" spans="2:16" ht="3.75" customHeight="1">
      <c r="B47" s="395"/>
      <c r="C47" s="396"/>
      <c r="D47" s="397"/>
      <c r="E47" s="396"/>
      <c r="F47" s="397"/>
      <c r="G47" s="396"/>
      <c r="H47" s="397"/>
      <c r="I47" s="396"/>
      <c r="J47" s="397"/>
      <c r="K47" s="398"/>
      <c r="L47" s="399"/>
      <c r="M47" s="398"/>
      <c r="N47" s="399"/>
      <c r="O47" s="398"/>
      <c r="P47" s="399"/>
    </row>
    <row r="48" spans="2:16" ht="16.5" customHeight="1">
      <c r="B48" s="390" t="s">
        <v>182</v>
      </c>
      <c r="C48" s="403">
        <v>152.40304999999998</v>
      </c>
      <c r="D48" s="404">
        <v>172.48717000000002</v>
      </c>
      <c r="E48" s="403">
        <v>160.86203577629402</v>
      </c>
      <c r="F48" s="404">
        <v>172.48716999999996</v>
      </c>
      <c r="G48" s="403">
        <v>117.3</v>
      </c>
      <c r="H48" s="404">
        <v>119.75815</v>
      </c>
      <c r="I48" s="403">
        <v>16.04733</v>
      </c>
      <c r="J48" s="404">
        <v>1.42529</v>
      </c>
      <c r="K48" s="405">
        <v>94.817408354646</v>
      </c>
      <c r="L48" s="406">
        <v>107.38479176573802</v>
      </c>
      <c r="M48" s="405">
        <v>59.478388746803</v>
      </c>
      <c r="N48" s="406">
        <v>74.335650642566</v>
      </c>
      <c r="O48" s="405">
        <v>35.339019607843</v>
      </c>
      <c r="P48" s="406">
        <v>33.049141123172</v>
      </c>
    </row>
    <row r="49" spans="2:16" ht="5.25" customHeight="1">
      <c r="B49" s="395"/>
      <c r="C49" s="396"/>
      <c r="D49" s="397"/>
      <c r="E49" s="396"/>
      <c r="F49" s="397"/>
      <c r="G49" s="396"/>
      <c r="H49" s="397"/>
      <c r="I49" s="396"/>
      <c r="J49" s="397"/>
      <c r="K49" s="398"/>
      <c r="L49" s="399"/>
      <c r="M49" s="398"/>
      <c r="N49" s="399"/>
      <c r="O49" s="398"/>
      <c r="P49" s="399"/>
    </row>
    <row r="50" spans="2:16" ht="16.5" customHeight="1">
      <c r="B50" s="390" t="s">
        <v>183</v>
      </c>
      <c r="C50" s="391">
        <v>743.53177</v>
      </c>
      <c r="D50" s="392">
        <v>1211.2869699999999</v>
      </c>
      <c r="E50" s="391">
        <v>712.634642243</v>
      </c>
      <c r="F50" s="392">
        <v>778.2869700000002</v>
      </c>
      <c r="G50" s="391">
        <v>900.86149</v>
      </c>
      <c r="H50" s="392">
        <v>1085.69573</v>
      </c>
      <c r="I50" s="391">
        <v>22.184459999999998</v>
      </c>
      <c r="J50" s="392">
        <v>28.23444</v>
      </c>
      <c r="K50" s="393">
        <v>97.827102144193</v>
      </c>
      <c r="L50" s="394">
        <v>96.30725636178</v>
      </c>
      <c r="M50" s="393">
        <v>57.991281212387</v>
      </c>
      <c r="N50" s="394">
        <v>67.15051370792399</v>
      </c>
      <c r="O50" s="407">
        <v>39.835820931806</v>
      </c>
      <c r="P50" s="394">
        <v>29.156742653856</v>
      </c>
    </row>
    <row r="51" spans="2:16" ht="5.25" customHeight="1">
      <c r="B51" s="408"/>
      <c r="C51" s="403"/>
      <c r="D51" s="404"/>
      <c r="E51" s="403"/>
      <c r="F51" s="404"/>
      <c r="G51" s="403"/>
      <c r="H51" s="404"/>
      <c r="I51" s="403"/>
      <c r="J51" s="404"/>
      <c r="K51" s="405"/>
      <c r="L51" s="406"/>
      <c r="M51" s="405"/>
      <c r="N51" s="406"/>
      <c r="O51" s="405"/>
      <c r="P51" s="406"/>
    </row>
    <row r="52" spans="2:16" ht="16.5" customHeight="1" thickBot="1">
      <c r="B52" s="408" t="s">
        <v>184</v>
      </c>
      <c r="C52" s="403">
        <v>-1102.39574</v>
      </c>
      <c r="D52" s="404">
        <v>-982.2686199999999</v>
      </c>
      <c r="E52" s="403">
        <v>-1099.5472141985765</v>
      </c>
      <c r="F52" s="404">
        <v>-957.2676299999998</v>
      </c>
      <c r="G52" s="385">
        <v>0</v>
      </c>
      <c r="H52" s="386">
        <v>0</v>
      </c>
      <c r="I52" s="385">
        <v>0</v>
      </c>
      <c r="J52" s="386">
        <v>0</v>
      </c>
      <c r="K52" s="385">
        <v>0</v>
      </c>
      <c r="L52" s="386">
        <v>0</v>
      </c>
      <c r="M52" s="385">
        <v>0</v>
      </c>
      <c r="N52" s="386">
        <v>0</v>
      </c>
      <c r="O52" s="385">
        <v>0</v>
      </c>
      <c r="P52" s="386">
        <v>0</v>
      </c>
    </row>
    <row r="53" spans="2:16" ht="16.5" customHeight="1" thickBot="1">
      <c r="B53" s="409" t="s">
        <v>185</v>
      </c>
      <c r="C53" s="410">
        <v>10893.2194</v>
      </c>
      <c r="D53" s="411">
        <v>11005.330689999999</v>
      </c>
      <c r="E53" s="410">
        <v>10682.894053219803</v>
      </c>
      <c r="F53" s="411">
        <v>10415.054018595836</v>
      </c>
      <c r="G53" s="410">
        <v>11625.25173</v>
      </c>
      <c r="H53" s="411">
        <v>11468.703109999999</v>
      </c>
      <c r="I53" s="410">
        <v>1221.19672</v>
      </c>
      <c r="J53" s="411">
        <v>1124.97571</v>
      </c>
      <c r="K53" s="412">
        <v>96.221533002451</v>
      </c>
      <c r="L53" s="413">
        <v>96.450504942925</v>
      </c>
      <c r="M53" s="414">
        <v>66.670619097209</v>
      </c>
      <c r="N53" s="413">
        <v>67.125374213301</v>
      </c>
      <c r="O53" s="414">
        <v>29.550913905242</v>
      </c>
      <c r="P53" s="413">
        <v>29.325130729624</v>
      </c>
    </row>
    <row r="54" ht="1.5" customHeight="1">
      <c r="B54" s="408"/>
    </row>
    <row r="55" s="416" customFormat="1" ht="15">
      <c r="B55" s="415" t="s">
        <v>186</v>
      </c>
    </row>
    <row r="56" s="416" customFormat="1" ht="15">
      <c r="B56" s="415" t="s">
        <v>187</v>
      </c>
    </row>
    <row r="57" s="416" customFormat="1" ht="15">
      <c r="B57" s="415" t="s">
        <v>188</v>
      </c>
    </row>
    <row r="58" s="416" customFormat="1" ht="15">
      <c r="B58" s="415" t="s">
        <v>240</v>
      </c>
    </row>
    <row r="59" s="416" customFormat="1" ht="15">
      <c r="B59" s="415" t="s">
        <v>243</v>
      </c>
    </row>
    <row r="60" spans="2:19" s="416" customFormat="1" ht="15">
      <c r="B60" s="415" t="s">
        <v>189</v>
      </c>
      <c r="D60" s="420"/>
      <c r="S60" s="418"/>
    </row>
    <row r="61" spans="2:19" s="416" customFormat="1" ht="15">
      <c r="B61" s="415" t="s">
        <v>190</v>
      </c>
      <c r="D61" s="420"/>
      <c r="S61" s="418"/>
    </row>
    <row r="62" spans="2:22" s="421" customFormat="1" ht="15">
      <c r="B62" s="415" t="s">
        <v>191</v>
      </c>
      <c r="C62" s="416"/>
      <c r="D62" s="420"/>
      <c r="E62" s="416"/>
      <c r="F62" s="416"/>
      <c r="G62" s="416"/>
      <c r="H62" s="416"/>
      <c r="I62" s="416"/>
      <c r="J62" s="416"/>
      <c r="K62" s="416"/>
      <c r="L62" s="416"/>
      <c r="M62" s="416"/>
      <c r="N62" s="416"/>
      <c r="O62" s="416"/>
      <c r="P62" s="416"/>
      <c r="Q62" s="416"/>
      <c r="R62" s="416"/>
      <c r="S62" s="418"/>
      <c r="T62" s="416"/>
      <c r="U62" s="416"/>
      <c r="V62" s="416"/>
    </row>
    <row r="63" spans="2:19" s="416" customFormat="1" ht="15">
      <c r="B63" s="415" t="s">
        <v>241</v>
      </c>
      <c r="D63" s="420"/>
      <c r="S63" s="418"/>
    </row>
    <row r="64" spans="2:22" s="419" customFormat="1" ht="15">
      <c r="B64" s="415" t="s">
        <v>242</v>
      </c>
      <c r="C64" s="416"/>
      <c r="D64" s="420"/>
      <c r="E64" s="416"/>
      <c r="F64" s="416"/>
      <c r="G64" s="416"/>
      <c r="H64" s="416"/>
      <c r="I64" s="416"/>
      <c r="J64" s="416"/>
      <c r="K64" s="416"/>
      <c r="L64" s="416"/>
      <c r="M64" s="416"/>
      <c r="N64" s="416"/>
      <c r="O64" s="416"/>
      <c r="P64" s="416"/>
      <c r="Q64" s="416"/>
      <c r="R64" s="416"/>
      <c r="S64" s="418"/>
      <c r="T64" s="416"/>
      <c r="U64" s="416"/>
      <c r="V64" s="416"/>
    </row>
    <row r="65" spans="2:22" s="421" customFormat="1" ht="15">
      <c r="B65" s="415" t="s">
        <v>192</v>
      </c>
      <c r="C65" s="416"/>
      <c r="D65" s="420"/>
      <c r="E65" s="416"/>
      <c r="F65" s="416"/>
      <c r="G65" s="416"/>
      <c r="H65" s="416"/>
      <c r="I65" s="416"/>
      <c r="J65" s="416"/>
      <c r="K65" s="416"/>
      <c r="L65" s="416"/>
      <c r="M65" s="416"/>
      <c r="N65" s="416"/>
      <c r="O65" s="416"/>
      <c r="P65" s="416"/>
      <c r="Q65" s="416"/>
      <c r="R65" s="416"/>
      <c r="S65" s="416"/>
      <c r="T65" s="416"/>
      <c r="U65" s="416"/>
      <c r="V65" s="416"/>
    </row>
    <row r="66" s="416" customFormat="1" ht="15">
      <c r="B66" s="415" t="s">
        <v>193</v>
      </c>
    </row>
    <row r="69" ht="12.75">
      <c r="B69" s="422"/>
    </row>
    <row r="70" ht="12.75">
      <c r="B70" s="423"/>
    </row>
    <row r="72" ht="12.75">
      <c r="B72" s="423"/>
    </row>
  </sheetData>
  <sheetProtection/>
  <mergeCells count="16">
    <mergeCell ref="O4:P4"/>
    <mergeCell ref="C5:D5"/>
    <mergeCell ref="E5:F5"/>
    <mergeCell ref="C6:D6"/>
    <mergeCell ref="E6:F6"/>
    <mergeCell ref="G6:H6"/>
    <mergeCell ref="I6:J6"/>
    <mergeCell ref="K6:L6"/>
    <mergeCell ref="M6:N6"/>
    <mergeCell ref="O6:P6"/>
    <mergeCell ref="C4:D4"/>
    <mergeCell ref="E4:F4"/>
    <mergeCell ref="G4:H4"/>
    <mergeCell ref="I4:J4"/>
    <mergeCell ref="K4:L4"/>
    <mergeCell ref="M4:N4"/>
  </mergeCells>
  <printOptions/>
  <pageMargins left="0.3937007874015748" right="0.3937007874015748" top="0.3937007874015748" bottom="0.07874015748031496" header="0.1968503937007874" footer="0.5118110236220472"/>
  <pageSetup horizontalDpi="600" verticalDpi="600" orientation="landscape" paperSize="9" scale="51" r:id="rId2"/>
  <headerFooter alignWithMargins="0">
    <oddHeader>&amp;R&amp;G</oddHead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B2:AD74"/>
  <sheetViews>
    <sheetView showGridLines="0" zoomScaleSheetLayoutView="90" zoomScalePageLayoutView="0" workbookViewId="0" topLeftCell="A1">
      <selection activeCell="C72" sqref="C72"/>
    </sheetView>
  </sheetViews>
  <sheetFormatPr defaultColWidth="9.140625" defaultRowHeight="12.75"/>
  <cols>
    <col min="1" max="1" width="1.8515625" style="373" customWidth="1"/>
    <col min="2" max="2" width="73.140625" style="373" customWidth="1"/>
    <col min="3" max="16" width="14.28125" style="373" customWidth="1"/>
    <col min="17" max="17" width="1.28515625" style="373" customWidth="1"/>
    <col min="18" max="18" width="11.421875" style="373" customWidth="1"/>
    <col min="19" max="19" width="2.7109375" style="373" customWidth="1"/>
    <col min="20" max="20" width="11.421875" style="373" customWidth="1"/>
    <col min="21" max="21" width="2.7109375" style="373" customWidth="1"/>
    <col min="22" max="22" width="11.421875" style="373" customWidth="1"/>
    <col min="23" max="23" width="2.7109375" style="373" customWidth="1"/>
    <col min="24" max="24" width="11.421875" style="373" customWidth="1"/>
    <col min="25" max="25" width="2.7109375" style="373" customWidth="1"/>
    <col min="26" max="26" width="11.421875" style="373" customWidth="1"/>
    <col min="27" max="27" width="2.7109375" style="373" customWidth="1"/>
    <col min="28" max="16384" width="9.140625" style="373" customWidth="1"/>
  </cols>
  <sheetData>
    <row r="1" ht="6" customHeight="1"/>
    <row r="2" s="375" customFormat="1" ht="17.25" customHeight="1">
      <c r="B2" s="374" t="s">
        <v>139</v>
      </c>
    </row>
    <row r="3" ht="15.75" customHeight="1" thickBot="1">
      <c r="B3" s="376" t="s">
        <v>194</v>
      </c>
    </row>
    <row r="4" spans="2:16" ht="36" customHeight="1" thickBot="1">
      <c r="B4" s="376"/>
      <c r="C4" s="474" t="s">
        <v>71</v>
      </c>
      <c r="D4" s="474"/>
      <c r="E4" s="475" t="s">
        <v>71</v>
      </c>
      <c r="F4" s="475"/>
      <c r="G4" s="474" t="s">
        <v>3</v>
      </c>
      <c r="H4" s="474"/>
      <c r="I4" s="474" t="s">
        <v>58</v>
      </c>
      <c r="J4" s="474"/>
      <c r="K4" s="474" t="s">
        <v>105</v>
      </c>
      <c r="L4" s="474"/>
      <c r="M4" s="474" t="s">
        <v>106</v>
      </c>
      <c r="N4" s="474"/>
      <c r="O4" s="474" t="s">
        <v>107</v>
      </c>
      <c r="P4" s="474"/>
    </row>
    <row r="5" spans="2:16" ht="20.25" customHeight="1" thickBot="1">
      <c r="B5" s="378"/>
      <c r="C5" s="474" t="s">
        <v>141</v>
      </c>
      <c r="D5" s="474"/>
      <c r="E5" s="475" t="s">
        <v>142</v>
      </c>
      <c r="F5" s="475"/>
      <c r="G5" s="379"/>
      <c r="H5" s="379"/>
      <c r="I5" s="379"/>
      <c r="J5" s="380"/>
      <c r="K5" s="379"/>
      <c r="L5" s="379"/>
      <c r="M5" s="379"/>
      <c r="N5" s="380"/>
      <c r="O5" s="379"/>
      <c r="P5" s="380"/>
    </row>
    <row r="6" spans="2:16" ht="21" customHeight="1" thickBot="1">
      <c r="B6" s="378"/>
      <c r="C6" s="476" t="s">
        <v>143</v>
      </c>
      <c r="D6" s="476"/>
      <c r="E6" s="476" t="s">
        <v>143</v>
      </c>
      <c r="F6" s="476"/>
      <c r="G6" s="477" t="s">
        <v>143</v>
      </c>
      <c r="H6" s="477"/>
      <c r="I6" s="477" t="s">
        <v>143</v>
      </c>
      <c r="J6" s="477"/>
      <c r="K6" s="477" t="s">
        <v>144</v>
      </c>
      <c r="L6" s="477"/>
      <c r="M6" s="477" t="s">
        <v>144</v>
      </c>
      <c r="N6" s="477"/>
      <c r="O6" s="477" t="s">
        <v>144</v>
      </c>
      <c r="P6" s="477"/>
    </row>
    <row r="7" spans="2:16" ht="16.5" thickBot="1">
      <c r="B7" s="381"/>
      <c r="C7" s="382">
        <v>2015</v>
      </c>
      <c r="D7" s="383">
        <v>2014</v>
      </c>
      <c r="E7" s="382">
        <v>2015</v>
      </c>
      <c r="F7" s="383">
        <v>2014</v>
      </c>
      <c r="G7" s="382">
        <v>2015</v>
      </c>
      <c r="H7" s="383">
        <v>2014</v>
      </c>
      <c r="I7" s="382">
        <v>2015</v>
      </c>
      <c r="J7" s="383">
        <v>2014</v>
      </c>
      <c r="K7" s="382">
        <v>2015</v>
      </c>
      <c r="L7" s="383">
        <v>2014</v>
      </c>
      <c r="M7" s="382">
        <v>2015</v>
      </c>
      <c r="N7" s="383">
        <v>2014</v>
      </c>
      <c r="O7" s="382">
        <v>2015</v>
      </c>
      <c r="P7" s="383">
        <v>2014</v>
      </c>
    </row>
    <row r="8" spans="2:16" ht="16.5" customHeight="1">
      <c r="B8" s="384" t="s">
        <v>145</v>
      </c>
      <c r="C8" s="385">
        <v>9629.42055</v>
      </c>
      <c r="D8" s="386">
        <v>9531.63884</v>
      </c>
      <c r="E8" s="385">
        <v>9629.42055</v>
      </c>
      <c r="F8" s="386">
        <v>9531.63884</v>
      </c>
      <c r="G8" s="385">
        <v>7876.70791</v>
      </c>
      <c r="H8" s="386">
        <v>7823.53679</v>
      </c>
      <c r="I8" s="385">
        <v>1216.3633200000002</v>
      </c>
      <c r="J8" s="386">
        <v>1303.16082</v>
      </c>
      <c r="K8" s="387">
        <v>91.85886162941401</v>
      </c>
      <c r="L8" s="388">
        <v>91.525000549016</v>
      </c>
      <c r="M8" s="387">
        <v>66.808742054776</v>
      </c>
      <c r="N8" s="388">
        <v>65.673337748821</v>
      </c>
      <c r="O8" s="387">
        <v>25.050119574638003</v>
      </c>
      <c r="P8" s="388">
        <v>25.851662800195</v>
      </c>
    </row>
    <row r="9" spans="2:16" ht="16.5" customHeight="1">
      <c r="B9" s="384" t="s">
        <v>146</v>
      </c>
      <c r="C9" s="385">
        <v>1716.7663799999998</v>
      </c>
      <c r="D9" s="386">
        <v>1488.58396</v>
      </c>
      <c r="E9" s="385">
        <v>1507.3416310420628</v>
      </c>
      <c r="F9" s="386">
        <v>1488.58396</v>
      </c>
      <c r="G9" s="385">
        <v>1620.12166</v>
      </c>
      <c r="H9" s="386">
        <v>1428.0249099999999</v>
      </c>
      <c r="I9" s="385">
        <v>244.56260999999998</v>
      </c>
      <c r="J9" s="386">
        <v>197.58201</v>
      </c>
      <c r="K9" s="387">
        <v>89.541094092897</v>
      </c>
      <c r="L9" s="388">
        <v>90.961859341795</v>
      </c>
      <c r="M9" s="387">
        <v>65.82837488883399</v>
      </c>
      <c r="N9" s="388">
        <v>67.78827058415901</v>
      </c>
      <c r="O9" s="387">
        <v>23.712719204063003</v>
      </c>
      <c r="P9" s="388">
        <v>23.173588757635997</v>
      </c>
    </row>
    <row r="10" spans="2:16" ht="16.5" customHeight="1">
      <c r="B10" s="384" t="s">
        <v>147</v>
      </c>
      <c r="C10" s="385">
        <v>982.8270600000001</v>
      </c>
      <c r="D10" s="386">
        <v>976.33567</v>
      </c>
      <c r="E10" s="385">
        <v>982.8270599999998</v>
      </c>
      <c r="F10" s="386">
        <v>976.33567</v>
      </c>
      <c r="G10" s="385">
        <v>831.06761</v>
      </c>
      <c r="H10" s="386">
        <v>831.21057</v>
      </c>
      <c r="I10" s="385">
        <v>80.59696000000001</v>
      </c>
      <c r="J10" s="386">
        <v>74.53614999999999</v>
      </c>
      <c r="K10" s="387">
        <v>94.032475889657</v>
      </c>
      <c r="L10" s="388">
        <v>94.36233468494</v>
      </c>
      <c r="M10" s="387">
        <v>68.152278248457</v>
      </c>
      <c r="N10" s="388">
        <v>69.000506093179</v>
      </c>
      <c r="O10" s="387">
        <v>25.8801976412</v>
      </c>
      <c r="P10" s="388">
        <v>25.361828591761</v>
      </c>
    </row>
    <row r="11" spans="2:16" ht="16.5" customHeight="1">
      <c r="B11" s="384" t="s">
        <v>148</v>
      </c>
      <c r="C11" s="385">
        <v>1731.57416</v>
      </c>
      <c r="D11" s="386">
        <v>1676.04286</v>
      </c>
      <c r="E11" s="385">
        <v>1729.3596740404887</v>
      </c>
      <c r="F11" s="386">
        <v>1676.0428599999998</v>
      </c>
      <c r="G11" s="385">
        <v>1412.95139</v>
      </c>
      <c r="H11" s="386">
        <v>1371.98473</v>
      </c>
      <c r="I11" s="385">
        <v>141.16531</v>
      </c>
      <c r="J11" s="386">
        <v>167.44004999999999</v>
      </c>
      <c r="K11" s="387">
        <v>95.520990994602</v>
      </c>
      <c r="L11" s="388">
        <v>93.324650194904</v>
      </c>
      <c r="M11" s="387">
        <v>62.479467888842</v>
      </c>
      <c r="N11" s="388">
        <v>60.682548558685</v>
      </c>
      <c r="O11" s="387">
        <v>33.041523105759005</v>
      </c>
      <c r="P11" s="388">
        <v>32.642101636219</v>
      </c>
    </row>
    <row r="12" spans="2:16" ht="16.5" customHeight="1">
      <c r="B12" s="389" t="s">
        <v>149</v>
      </c>
      <c r="C12" s="385">
        <v>408.71028</v>
      </c>
      <c r="D12" s="386">
        <v>418.78502000000003</v>
      </c>
      <c r="E12" s="385">
        <v>408.36413433843563</v>
      </c>
      <c r="F12" s="386">
        <v>418.78502000000003</v>
      </c>
      <c r="G12" s="385">
        <v>344.22366999999997</v>
      </c>
      <c r="H12" s="386">
        <v>347.55552</v>
      </c>
      <c r="I12" s="385">
        <v>-0.6136</v>
      </c>
      <c r="J12" s="386">
        <v>16.81787</v>
      </c>
      <c r="K12" s="387">
        <v>104.308085495689</v>
      </c>
      <c r="L12" s="388">
        <v>99.49571797910201</v>
      </c>
      <c r="M12" s="387">
        <v>71.540344683444</v>
      </c>
      <c r="N12" s="388">
        <v>64.003218823859</v>
      </c>
      <c r="O12" s="387">
        <v>32.767740812246</v>
      </c>
      <c r="P12" s="388">
        <v>35.492499155243</v>
      </c>
    </row>
    <row r="13" spans="2:16" ht="16.5" customHeight="1">
      <c r="B13" s="389" t="s">
        <v>150</v>
      </c>
      <c r="C13" s="385">
        <v>335.89799</v>
      </c>
      <c r="D13" s="386">
        <v>329.65525</v>
      </c>
      <c r="E13" s="385">
        <v>335.89799000000005</v>
      </c>
      <c r="F13" s="386">
        <v>329.65525</v>
      </c>
      <c r="G13" s="385">
        <v>267.47787</v>
      </c>
      <c r="H13" s="386">
        <v>266.52229</v>
      </c>
      <c r="I13" s="385">
        <v>55.61321</v>
      </c>
      <c r="J13" s="386">
        <v>67.38714999999999</v>
      </c>
      <c r="K13" s="387">
        <v>83.82546937434499</v>
      </c>
      <c r="L13" s="388">
        <v>79.496131449268</v>
      </c>
      <c r="M13" s="387">
        <v>51.674155323578994</v>
      </c>
      <c r="N13" s="388">
        <v>53.228399770991</v>
      </c>
      <c r="O13" s="387">
        <v>32.151314050766</v>
      </c>
      <c r="P13" s="388">
        <v>26.267731678277002</v>
      </c>
    </row>
    <row r="14" spans="2:16" ht="16.5" customHeight="1">
      <c r="B14" s="389" t="s">
        <v>151</v>
      </c>
      <c r="C14" s="385">
        <v>270.75801</v>
      </c>
      <c r="D14" s="386">
        <v>262.69648</v>
      </c>
      <c r="E14" s="385">
        <v>271.7480170839476</v>
      </c>
      <c r="F14" s="386">
        <v>262.69648</v>
      </c>
      <c r="G14" s="385">
        <v>224.81479000000002</v>
      </c>
      <c r="H14" s="386">
        <v>222.75067</v>
      </c>
      <c r="I14" s="385">
        <v>23.76294</v>
      </c>
      <c r="J14" s="386">
        <v>22.02972</v>
      </c>
      <c r="K14" s="387">
        <v>101.494225535606</v>
      </c>
      <c r="L14" s="388">
        <v>102.65209976697301</v>
      </c>
      <c r="M14" s="387">
        <v>60.563648859579</v>
      </c>
      <c r="N14" s="388">
        <v>62.388620424801</v>
      </c>
      <c r="O14" s="387">
        <v>40.930576676026995</v>
      </c>
      <c r="P14" s="388">
        <v>40.263479342172</v>
      </c>
    </row>
    <row r="15" spans="2:16" ht="16.5" customHeight="1">
      <c r="B15" s="389" t="s">
        <v>152</v>
      </c>
      <c r="C15" s="385">
        <v>316.25092</v>
      </c>
      <c r="D15" s="386">
        <v>286.21353000000005</v>
      </c>
      <c r="E15" s="385">
        <v>313.47125745778516</v>
      </c>
      <c r="F15" s="386">
        <v>286.2135299999999</v>
      </c>
      <c r="G15" s="385">
        <v>268.763</v>
      </c>
      <c r="H15" s="386">
        <v>238.16633</v>
      </c>
      <c r="I15" s="385">
        <v>33.78532</v>
      </c>
      <c r="J15" s="386">
        <v>43.89542</v>
      </c>
      <c r="K15" s="387">
        <v>90.66302653267</v>
      </c>
      <c r="L15" s="388">
        <v>85.002817148839</v>
      </c>
      <c r="M15" s="387">
        <v>64.160833150396</v>
      </c>
      <c r="N15" s="388">
        <v>56.862202142510995</v>
      </c>
      <c r="O15" s="387">
        <v>26.502193382273997</v>
      </c>
      <c r="P15" s="388">
        <v>28.140615006328</v>
      </c>
    </row>
    <row r="16" spans="2:18" ht="16.5" customHeight="1">
      <c r="B16" s="389" t="s">
        <v>153</v>
      </c>
      <c r="C16" s="385">
        <v>401.27423</v>
      </c>
      <c r="D16" s="386">
        <v>380.31016000000005</v>
      </c>
      <c r="E16" s="385">
        <v>401.1918674890264</v>
      </c>
      <c r="F16" s="386">
        <v>380.31016000000005</v>
      </c>
      <c r="G16" s="385">
        <v>307.67205999999993</v>
      </c>
      <c r="H16" s="386">
        <v>296.98991999999976</v>
      </c>
      <c r="I16" s="385">
        <v>28.617439999999988</v>
      </c>
      <c r="J16" s="386">
        <v>17.309889999999996</v>
      </c>
      <c r="K16" s="387" t="s">
        <v>195</v>
      </c>
      <c r="L16" s="388" t="s">
        <v>195</v>
      </c>
      <c r="M16" s="387" t="s">
        <v>195</v>
      </c>
      <c r="N16" s="388" t="s">
        <v>195</v>
      </c>
      <c r="O16" s="387" t="s">
        <v>195</v>
      </c>
      <c r="P16" s="388" t="s">
        <v>195</v>
      </c>
      <c r="R16" s="424"/>
    </row>
    <row r="17" spans="2:16" ht="16.5" customHeight="1">
      <c r="B17" s="390" t="s">
        <v>155</v>
      </c>
      <c r="C17" s="391">
        <v>14060.58815</v>
      </c>
      <c r="D17" s="392">
        <v>13672.60133</v>
      </c>
      <c r="E17" s="391">
        <v>13848.948915082554</v>
      </c>
      <c r="F17" s="392">
        <v>13672.60133</v>
      </c>
      <c r="G17" s="391">
        <v>11740.84857</v>
      </c>
      <c r="H17" s="392">
        <v>11454.757</v>
      </c>
      <c r="I17" s="391">
        <v>1682.6882</v>
      </c>
      <c r="J17" s="392">
        <v>1742.71903</v>
      </c>
      <c r="K17" s="393">
        <v>92.133608874235</v>
      </c>
      <c r="L17" s="394">
        <v>91.876237531708</v>
      </c>
      <c r="M17" s="393">
        <v>66.247556159393</v>
      </c>
      <c r="N17" s="394">
        <v>65.580666006271</v>
      </c>
      <c r="O17" s="393">
        <v>25.886052714842002</v>
      </c>
      <c r="P17" s="394">
        <v>26.295571525437</v>
      </c>
    </row>
    <row r="18" spans="2:16" ht="3.75" customHeight="1">
      <c r="B18" s="395"/>
      <c r="C18" s="396"/>
      <c r="D18" s="397"/>
      <c r="E18" s="385"/>
      <c r="G18" s="396"/>
      <c r="H18" s="397"/>
      <c r="I18" s="396"/>
      <c r="J18" s="397"/>
      <c r="K18" s="398"/>
      <c r="L18" s="399"/>
      <c r="M18" s="398"/>
      <c r="N18" s="399"/>
      <c r="O18" s="398"/>
      <c r="P18" s="399"/>
    </row>
    <row r="19" spans="2:16" ht="16.5" customHeight="1">
      <c r="B19" s="384" t="s">
        <v>156</v>
      </c>
      <c r="C19" s="385">
        <v>4755.40412</v>
      </c>
      <c r="D19" s="386">
        <v>4196.40438</v>
      </c>
      <c r="E19" s="385">
        <v>4130.35992033</v>
      </c>
      <c r="F19" s="386">
        <v>4196.404380000001</v>
      </c>
      <c r="G19" s="385">
        <v>4664.70368</v>
      </c>
      <c r="H19" s="386">
        <v>3905.8921800000003</v>
      </c>
      <c r="I19" s="385">
        <v>1074.82171</v>
      </c>
      <c r="J19" s="386">
        <v>931.6711899999999</v>
      </c>
      <c r="K19" s="387">
        <v>83.097426672984</v>
      </c>
      <c r="L19" s="388">
        <v>82.47094854523101</v>
      </c>
      <c r="M19" s="387">
        <v>56.494131691555005</v>
      </c>
      <c r="N19" s="388">
        <v>55.01922585072499</v>
      </c>
      <c r="O19" s="387">
        <v>26.603294981429997</v>
      </c>
      <c r="P19" s="388">
        <v>27.451722694505996</v>
      </c>
    </row>
    <row r="20" spans="2:16" ht="16.5" customHeight="1">
      <c r="B20" s="384" t="s">
        <v>157</v>
      </c>
      <c r="C20" s="385">
        <v>4330.31062</v>
      </c>
      <c r="D20" s="386">
        <v>4248.16741</v>
      </c>
      <c r="E20" s="385">
        <v>4323.938794685197</v>
      </c>
      <c r="F20" s="386">
        <v>4248.16741</v>
      </c>
      <c r="G20" s="385">
        <v>4006.5892999999996</v>
      </c>
      <c r="H20" s="386">
        <v>3926.02756</v>
      </c>
      <c r="I20" s="385">
        <v>465.18899</v>
      </c>
      <c r="J20" s="386">
        <v>428.15434999999997</v>
      </c>
      <c r="K20" s="387">
        <v>95.882697784872</v>
      </c>
      <c r="L20" s="388">
        <v>96.27256386351</v>
      </c>
      <c r="M20" s="387">
        <v>66.793606472218</v>
      </c>
      <c r="N20" s="388">
        <v>67.61471868017101</v>
      </c>
      <c r="O20" s="387">
        <v>29.089091312652997</v>
      </c>
      <c r="P20" s="388">
        <v>28.657845183337997</v>
      </c>
    </row>
    <row r="21" spans="2:16" ht="16.5" customHeight="1">
      <c r="B21" s="384" t="s">
        <v>158</v>
      </c>
      <c r="C21" s="385">
        <v>1164.3107</v>
      </c>
      <c r="D21" s="386">
        <v>1135.25263</v>
      </c>
      <c r="E21" s="385">
        <v>1164.3107000000002</v>
      </c>
      <c r="F21" s="386">
        <v>1135.25263</v>
      </c>
      <c r="G21" s="385">
        <v>1061.6639599999999</v>
      </c>
      <c r="H21" s="386">
        <v>1064.66207</v>
      </c>
      <c r="I21" s="385">
        <v>108.34915</v>
      </c>
      <c r="J21" s="386">
        <v>96.07807000000001</v>
      </c>
      <c r="K21" s="387">
        <v>96.173581139554</v>
      </c>
      <c r="L21" s="388">
        <v>97.621569255304</v>
      </c>
      <c r="M21" s="387">
        <v>66.866750379282</v>
      </c>
      <c r="N21" s="388">
        <v>67.636662401244</v>
      </c>
      <c r="O21" s="387">
        <v>29.306830760272</v>
      </c>
      <c r="P21" s="388">
        <v>29.984906854059002</v>
      </c>
    </row>
    <row r="22" spans="2:16" ht="16.5" customHeight="1">
      <c r="B22" s="384" t="s">
        <v>159</v>
      </c>
      <c r="C22" s="385">
        <v>1311.98328</v>
      </c>
      <c r="D22" s="386">
        <v>1081.70407</v>
      </c>
      <c r="E22" s="385">
        <v>1366.4594690742563</v>
      </c>
      <c r="F22" s="386">
        <v>1081.70407</v>
      </c>
      <c r="G22" s="385">
        <v>967.00785</v>
      </c>
      <c r="H22" s="386">
        <v>905.69507</v>
      </c>
      <c r="I22" s="385">
        <v>89.83336</v>
      </c>
      <c r="J22" s="386">
        <v>90.2863</v>
      </c>
      <c r="K22" s="387">
        <v>102.176435279197</v>
      </c>
      <c r="L22" s="388">
        <v>97.765655277333</v>
      </c>
      <c r="M22" s="387">
        <v>79.041548628587</v>
      </c>
      <c r="N22" s="388">
        <v>75.135496762724</v>
      </c>
      <c r="O22" s="387">
        <v>23.13488665061</v>
      </c>
      <c r="P22" s="388">
        <v>22.630158514609</v>
      </c>
    </row>
    <row r="23" spans="2:16" ht="16.5" customHeight="1">
      <c r="B23" s="384" t="s">
        <v>160</v>
      </c>
      <c r="C23" s="385">
        <v>100.47364</v>
      </c>
      <c r="D23" s="386">
        <v>107.96642</v>
      </c>
      <c r="E23" s="385">
        <v>100.47364</v>
      </c>
      <c r="F23" s="386">
        <v>107.96642</v>
      </c>
      <c r="G23" s="385">
        <v>80.93215</v>
      </c>
      <c r="H23" s="386">
        <v>88.98121</v>
      </c>
      <c r="I23" s="385">
        <v>12.288590000000001</v>
      </c>
      <c r="J23" s="386">
        <v>15.87192</v>
      </c>
      <c r="K23" s="387">
        <v>89.065655613993</v>
      </c>
      <c r="L23" s="388">
        <v>86.14218664817001</v>
      </c>
      <c r="M23" s="387">
        <v>53.780654535928996</v>
      </c>
      <c r="N23" s="388">
        <v>51.105081623412</v>
      </c>
      <c r="O23" s="387">
        <v>35.285001078064</v>
      </c>
      <c r="P23" s="388">
        <v>35.037105024757</v>
      </c>
    </row>
    <row r="24" spans="2:16" ht="16.5" customHeight="1">
      <c r="B24" s="384" t="s">
        <v>161</v>
      </c>
      <c r="C24" s="385">
        <v>104.59000999999999</v>
      </c>
      <c r="D24" s="386">
        <v>95.53608</v>
      </c>
      <c r="E24" s="385">
        <v>104.59000999999999</v>
      </c>
      <c r="F24" s="386">
        <v>95.53608</v>
      </c>
      <c r="G24" s="385">
        <v>74.22600999999999</v>
      </c>
      <c r="H24" s="386">
        <v>65.18808</v>
      </c>
      <c r="I24" s="385">
        <v>10.608450000000001</v>
      </c>
      <c r="J24" s="386">
        <v>10.82043</v>
      </c>
      <c r="K24" s="387">
        <v>92.7454944702</v>
      </c>
      <c r="L24" s="388">
        <v>92.649883230186</v>
      </c>
      <c r="M24" s="387">
        <v>56.294282826194994</v>
      </c>
      <c r="N24" s="388">
        <v>48.40771503011</v>
      </c>
      <c r="O24" s="387">
        <v>36.451211644005</v>
      </c>
      <c r="P24" s="388">
        <v>44.242168200076</v>
      </c>
    </row>
    <row r="25" spans="2:16" ht="16.5" customHeight="1">
      <c r="B25" s="384" t="s">
        <v>162</v>
      </c>
      <c r="C25" s="385">
        <v>88.08842999999999</v>
      </c>
      <c r="D25" s="386">
        <v>73.90214</v>
      </c>
      <c r="E25" s="385">
        <v>76.24341645994002</v>
      </c>
      <c r="F25" s="386">
        <v>73.90214</v>
      </c>
      <c r="G25" s="385">
        <v>60.25278</v>
      </c>
      <c r="H25" s="386">
        <v>49.29148</v>
      </c>
      <c r="I25" s="385">
        <v>11.48683</v>
      </c>
      <c r="J25" s="386">
        <v>8.10057</v>
      </c>
      <c r="K25" s="387">
        <v>93.938835685258</v>
      </c>
      <c r="L25" s="388">
        <v>97.380764383622</v>
      </c>
      <c r="M25" s="387">
        <v>60.376301309251005</v>
      </c>
      <c r="N25" s="388">
        <v>62.645045350637</v>
      </c>
      <c r="O25" s="387">
        <v>33.562534376007</v>
      </c>
      <c r="P25" s="388">
        <v>34.735719032985</v>
      </c>
    </row>
    <row r="26" spans="2:16" ht="16.5" customHeight="1">
      <c r="B26" s="390" t="s">
        <v>163</v>
      </c>
      <c r="C26" s="391">
        <v>11855.160800000001</v>
      </c>
      <c r="D26" s="392">
        <v>10938.933130000001</v>
      </c>
      <c r="E26" s="391">
        <v>11266.375950549396</v>
      </c>
      <c r="F26" s="392">
        <v>10938.933130000003</v>
      </c>
      <c r="G26" s="391">
        <v>10915.37573</v>
      </c>
      <c r="H26" s="392">
        <v>10005.737650000001</v>
      </c>
      <c r="I26" s="391">
        <v>1798.1483400000002</v>
      </c>
      <c r="J26" s="392">
        <v>1588.3002</v>
      </c>
      <c r="K26" s="393">
        <v>90.923332512714</v>
      </c>
      <c r="L26" s="394">
        <v>91.05688274767</v>
      </c>
      <c r="M26" s="393">
        <v>63.28098006755501</v>
      </c>
      <c r="N26" s="394">
        <v>63.084535901258995</v>
      </c>
      <c r="O26" s="393">
        <v>27.642352445159002</v>
      </c>
      <c r="P26" s="394">
        <v>27.972346846411998</v>
      </c>
    </row>
    <row r="27" spans="2:16" ht="3.75" customHeight="1">
      <c r="B27" s="395"/>
      <c r="C27" s="396"/>
      <c r="D27" s="397"/>
      <c r="E27" s="396"/>
      <c r="F27" s="397"/>
      <c r="G27" s="396"/>
      <c r="H27" s="397"/>
      <c r="I27" s="396"/>
      <c r="J27" s="397"/>
      <c r="K27" s="398"/>
      <c r="L27" s="399"/>
      <c r="M27" s="398"/>
      <c r="N27" s="399"/>
      <c r="O27" s="398"/>
      <c r="P27" s="399"/>
    </row>
    <row r="28" spans="2:16" ht="16.5" customHeight="1">
      <c r="B28" s="400" t="s">
        <v>164</v>
      </c>
      <c r="C28" s="385">
        <v>2137.52898</v>
      </c>
      <c r="D28" s="386">
        <v>2015.4516999999998</v>
      </c>
      <c r="E28" s="385">
        <v>2137.52898</v>
      </c>
      <c r="F28" s="386">
        <v>2015.4517</v>
      </c>
      <c r="G28" s="385">
        <v>1907.26243</v>
      </c>
      <c r="H28" s="386">
        <v>1806.39341</v>
      </c>
      <c r="I28" s="385">
        <v>207.75869</v>
      </c>
      <c r="J28" s="386">
        <v>255.10220999999999</v>
      </c>
      <c r="K28" s="387">
        <v>92.66508070418</v>
      </c>
      <c r="L28" s="388">
        <v>89.88428218413401</v>
      </c>
      <c r="M28" s="387">
        <v>71.578170288815</v>
      </c>
      <c r="N28" s="388">
        <v>68.759147543613</v>
      </c>
      <c r="O28" s="387">
        <v>21.086910415364</v>
      </c>
      <c r="P28" s="388">
        <v>21.125134640521</v>
      </c>
    </row>
    <row r="29" spans="2:16" ht="16.5" customHeight="1">
      <c r="B29" s="400" t="s">
        <v>165</v>
      </c>
      <c r="C29" s="385">
        <v>342.77029</v>
      </c>
      <c r="D29" s="386">
        <v>320.06015</v>
      </c>
      <c r="E29" s="385">
        <v>342.77029000000005</v>
      </c>
      <c r="F29" s="386">
        <v>320.06015</v>
      </c>
      <c r="G29" s="385">
        <v>284.85566</v>
      </c>
      <c r="H29" s="386">
        <v>270.59512</v>
      </c>
      <c r="I29" s="385">
        <v>19.8429</v>
      </c>
      <c r="J29" s="386">
        <v>-4.23359</v>
      </c>
      <c r="K29" s="387">
        <v>96.474965601877</v>
      </c>
      <c r="L29" s="388">
        <v>105.696111592848</v>
      </c>
      <c r="M29" s="387">
        <v>72.910332903338</v>
      </c>
      <c r="N29" s="388">
        <v>82.663567620879</v>
      </c>
      <c r="O29" s="387">
        <v>23.564632698539</v>
      </c>
      <c r="P29" s="388">
        <v>23.032543971968</v>
      </c>
    </row>
    <row r="30" spans="2:16" ht="16.5" customHeight="1">
      <c r="B30" s="384" t="s">
        <v>166</v>
      </c>
      <c r="C30" s="385">
        <v>2085.9111399999997</v>
      </c>
      <c r="D30" s="386">
        <v>2101.2614399999998</v>
      </c>
      <c r="E30" s="385">
        <v>2269.7487788515114</v>
      </c>
      <c r="F30" s="386">
        <v>2101.2614399999998</v>
      </c>
      <c r="G30" s="385">
        <v>1549.01281</v>
      </c>
      <c r="H30" s="386">
        <v>1621.8818999999999</v>
      </c>
      <c r="I30" s="385">
        <v>-153.58716</v>
      </c>
      <c r="J30" s="386">
        <v>-147.30109</v>
      </c>
      <c r="K30" s="387">
        <v>116.625915443527</v>
      </c>
      <c r="L30" s="388">
        <v>116.141344200216</v>
      </c>
      <c r="M30" s="387">
        <v>79.186327710227</v>
      </c>
      <c r="N30" s="388">
        <v>79.686507383799</v>
      </c>
      <c r="O30" s="387">
        <v>37.4395877333</v>
      </c>
      <c r="P30" s="388">
        <v>36.454836816417</v>
      </c>
    </row>
    <row r="31" spans="2:16" ht="16.5" customHeight="1">
      <c r="B31" s="401" t="s">
        <v>167</v>
      </c>
      <c r="C31" s="391">
        <v>4566.210410000001</v>
      </c>
      <c r="D31" s="392">
        <v>4436.77329</v>
      </c>
      <c r="E31" s="391">
        <v>4750.048048851511</v>
      </c>
      <c r="F31" s="392">
        <v>4436.77329</v>
      </c>
      <c r="G31" s="391">
        <v>3741.1309</v>
      </c>
      <c r="H31" s="392">
        <v>3698.87043</v>
      </c>
      <c r="I31" s="391">
        <v>74.01442999999999</v>
      </c>
      <c r="J31" s="392">
        <v>103.56753</v>
      </c>
      <c r="K31" s="393">
        <v>102.876139404799</v>
      </c>
      <c r="L31" s="394">
        <v>102.554219775684</v>
      </c>
      <c r="M31" s="393">
        <v>74.82975589012399</v>
      </c>
      <c r="N31" s="394">
        <v>74.567773654077</v>
      </c>
      <c r="O31" s="393">
        <v>28.046383514675</v>
      </c>
      <c r="P31" s="394">
        <v>27.986446121607</v>
      </c>
    </row>
    <row r="32" spans="2:16" ht="3.75" customHeight="1">
      <c r="B32" s="395"/>
      <c r="C32" s="396"/>
      <c r="D32" s="397"/>
      <c r="E32" s="396"/>
      <c r="F32" s="397"/>
      <c r="G32" s="396"/>
      <c r="H32" s="397"/>
      <c r="I32" s="396"/>
      <c r="J32" s="397"/>
      <c r="K32" s="398"/>
      <c r="L32" s="399"/>
      <c r="M32" s="398"/>
      <c r="N32" s="399"/>
      <c r="O32" s="398"/>
      <c r="P32" s="399"/>
    </row>
    <row r="33" spans="2:16" ht="16.5" customHeight="1">
      <c r="B33" s="384" t="s">
        <v>168</v>
      </c>
      <c r="C33" s="385">
        <v>8107.39986</v>
      </c>
      <c r="D33" s="386">
        <v>5389.478889999999</v>
      </c>
      <c r="E33" s="385">
        <v>7176.89475795059</v>
      </c>
      <c r="F33" s="386">
        <v>7103.7325837090275</v>
      </c>
      <c r="G33" s="385">
        <v>5065.608480000001</v>
      </c>
      <c r="H33" s="386">
        <v>3161.8938599999997</v>
      </c>
      <c r="I33" s="385">
        <v>422.80071000000004</v>
      </c>
      <c r="J33" s="386">
        <v>560.1083299999999</v>
      </c>
      <c r="K33" s="387">
        <v>102.933657438918</v>
      </c>
      <c r="L33" s="388">
        <v>93.105144269454</v>
      </c>
      <c r="M33" s="387">
        <v>71.952945917368</v>
      </c>
      <c r="N33" s="388">
        <v>65.245428257355</v>
      </c>
      <c r="O33" s="387">
        <v>30.980711521551</v>
      </c>
      <c r="P33" s="388">
        <v>27.859716012099</v>
      </c>
    </row>
    <row r="34" spans="2:16" ht="16.5" customHeight="1">
      <c r="B34" s="389" t="s">
        <v>169</v>
      </c>
      <c r="C34" s="385">
        <v>6226.71371</v>
      </c>
      <c r="D34" s="386">
        <v>5389.478889999999</v>
      </c>
      <c r="E34" s="385">
        <v>5605.3363255901695</v>
      </c>
      <c r="F34" s="386">
        <v>5375.844140000002</v>
      </c>
      <c r="G34" s="385">
        <v>3603.90213</v>
      </c>
      <c r="H34" s="386">
        <v>3161.8938599999997</v>
      </c>
      <c r="I34" s="385">
        <v>513.67701</v>
      </c>
      <c r="J34" s="386">
        <v>560.1083299999999</v>
      </c>
      <c r="K34" s="387">
        <v>94.04694877216299</v>
      </c>
      <c r="L34" s="388">
        <v>93.105144269454</v>
      </c>
      <c r="M34" s="387">
        <v>66.20922527660301</v>
      </c>
      <c r="N34" s="388">
        <v>65.245428257355</v>
      </c>
      <c r="O34" s="387">
        <v>27.837723495560002</v>
      </c>
      <c r="P34" s="388">
        <v>27.859716012099</v>
      </c>
    </row>
    <row r="35" spans="2:16" ht="16.5" customHeight="1">
      <c r="B35" s="389" t="s">
        <v>170</v>
      </c>
      <c r="C35" s="385">
        <v>1880.68615</v>
      </c>
      <c r="D35" s="386">
        <v>0</v>
      </c>
      <c r="E35" s="385">
        <v>1571.558432360421</v>
      </c>
      <c r="F35" s="386">
        <v>1727.8884437090255</v>
      </c>
      <c r="G35" s="385">
        <v>1461.7063500000002</v>
      </c>
      <c r="H35" s="386">
        <v>0</v>
      </c>
      <c r="I35" s="385">
        <v>-90.8763</v>
      </c>
      <c r="J35" s="386">
        <v>0</v>
      </c>
      <c r="K35" s="387">
        <v>124.84423359042</v>
      </c>
      <c r="L35" s="386">
        <v>0</v>
      </c>
      <c r="M35" s="387">
        <v>86.114345059799</v>
      </c>
      <c r="N35" s="386">
        <v>0</v>
      </c>
      <c r="O35" s="387">
        <v>38.72988853062</v>
      </c>
      <c r="P35" s="386">
        <v>0</v>
      </c>
    </row>
    <row r="36" spans="2:16" ht="16.5" customHeight="1">
      <c r="B36" s="384" t="s">
        <v>171</v>
      </c>
      <c r="C36" s="385">
        <v>4840.55776</v>
      </c>
      <c r="D36" s="386">
        <v>3738.30816</v>
      </c>
      <c r="E36" s="385">
        <v>4799.072418491379</v>
      </c>
      <c r="F36" s="386">
        <v>3738.30816</v>
      </c>
      <c r="G36" s="385">
        <v>4077.54863</v>
      </c>
      <c r="H36" s="386">
        <v>3117.7589500000004</v>
      </c>
      <c r="I36" s="385">
        <v>624.6911600000001</v>
      </c>
      <c r="J36" s="386">
        <v>464.31248999999997</v>
      </c>
      <c r="K36" s="387">
        <v>89.475755191668</v>
      </c>
      <c r="L36" s="388">
        <v>88.5541699752</v>
      </c>
      <c r="M36" s="387">
        <v>60.584339125344</v>
      </c>
      <c r="N36" s="388">
        <v>60.519835569712995</v>
      </c>
      <c r="O36" s="387">
        <v>28.891416066324</v>
      </c>
      <c r="P36" s="388">
        <v>28.034334405486998</v>
      </c>
    </row>
    <row r="37" spans="2:16" ht="16.5" customHeight="1">
      <c r="B37" s="389" t="s">
        <v>172</v>
      </c>
      <c r="C37" s="385">
        <v>4840.55776</v>
      </c>
      <c r="D37" s="386">
        <v>3738.30816</v>
      </c>
      <c r="E37" s="385">
        <v>4799.072418491379</v>
      </c>
      <c r="F37" s="386">
        <v>3738.30816</v>
      </c>
      <c r="G37" s="385">
        <v>4077.54863</v>
      </c>
      <c r="H37" s="386">
        <v>3117.7589500000004</v>
      </c>
      <c r="I37" s="385">
        <v>584.15212</v>
      </c>
      <c r="J37" s="386">
        <v>464.31248999999997</v>
      </c>
      <c r="K37" s="387">
        <v>89.15153343002599</v>
      </c>
      <c r="L37" s="388">
        <v>88.5541699752</v>
      </c>
      <c r="M37" s="387">
        <v>60.584337408626</v>
      </c>
      <c r="N37" s="388">
        <v>60.519835569712995</v>
      </c>
      <c r="O37" s="387">
        <v>28.567196021399997</v>
      </c>
      <c r="P37" s="388">
        <v>28.034334405486998</v>
      </c>
    </row>
    <row r="38" spans="2:16" ht="16.5" customHeight="1">
      <c r="B38" s="389" t="s">
        <v>173</v>
      </c>
      <c r="C38" s="385">
        <v>0</v>
      </c>
      <c r="D38" s="386">
        <v>0</v>
      </c>
      <c r="E38" s="385">
        <v>0</v>
      </c>
      <c r="F38" s="386">
        <v>0</v>
      </c>
      <c r="G38" s="385">
        <v>0</v>
      </c>
      <c r="H38" s="386">
        <v>0</v>
      </c>
      <c r="I38" s="385">
        <v>40.53904</v>
      </c>
      <c r="J38" s="386">
        <v>0</v>
      </c>
      <c r="K38" s="385">
        <v>0</v>
      </c>
      <c r="L38" s="386">
        <v>0</v>
      </c>
      <c r="M38" s="385">
        <v>0</v>
      </c>
      <c r="N38" s="386">
        <v>0</v>
      </c>
      <c r="O38" s="385">
        <v>0</v>
      </c>
      <c r="P38" s="386">
        <v>0</v>
      </c>
    </row>
    <row r="39" spans="2:28" ht="16.5" customHeight="1">
      <c r="B39" s="384" t="s">
        <v>174</v>
      </c>
      <c r="C39" s="385">
        <v>2241.07698</v>
      </c>
      <c r="D39" s="386">
        <v>2158.2774</v>
      </c>
      <c r="E39" s="385">
        <v>2157.1219765368996</v>
      </c>
      <c r="F39" s="386">
        <v>2158.2774000000004</v>
      </c>
      <c r="G39" s="385">
        <v>1549.30674</v>
      </c>
      <c r="H39" s="386">
        <v>1482.17584</v>
      </c>
      <c r="I39" s="385">
        <v>399.76739000000003</v>
      </c>
      <c r="J39" s="386">
        <v>401.30116</v>
      </c>
      <c r="K39" s="387">
        <v>83.151880563045</v>
      </c>
      <c r="L39" s="388">
        <v>78.557962461458</v>
      </c>
      <c r="M39" s="387">
        <v>53.321210620951994</v>
      </c>
      <c r="N39" s="388">
        <v>48.822495986711004</v>
      </c>
      <c r="O39" s="387">
        <v>29.830669942093003</v>
      </c>
      <c r="P39" s="388">
        <v>29.735466474747003</v>
      </c>
      <c r="AB39" s="384"/>
    </row>
    <row r="40" spans="2:16" ht="16.5" customHeight="1">
      <c r="B40" s="384" t="s">
        <v>175</v>
      </c>
      <c r="C40" s="385">
        <v>3055.34052</v>
      </c>
      <c r="D40" s="386">
        <v>2683.71835</v>
      </c>
      <c r="E40" s="385">
        <v>2753.7345852233193</v>
      </c>
      <c r="F40" s="386">
        <v>2683.71835</v>
      </c>
      <c r="G40" s="385">
        <v>2321.80531</v>
      </c>
      <c r="H40" s="386">
        <v>2438.88663</v>
      </c>
      <c r="I40" s="385">
        <v>56.33078</v>
      </c>
      <c r="J40" s="386">
        <v>178.26398</v>
      </c>
      <c r="K40" s="387">
        <v>102.60807698816099</v>
      </c>
      <c r="L40" s="388">
        <v>97.56101906221</v>
      </c>
      <c r="M40" s="387">
        <v>73.062891737464</v>
      </c>
      <c r="N40" s="388">
        <v>65.939348726513</v>
      </c>
      <c r="O40" s="387">
        <v>29.545185250695997</v>
      </c>
      <c r="P40" s="388">
        <v>31.621670335697</v>
      </c>
    </row>
    <row r="41" spans="2:16" ht="16.5" customHeight="1">
      <c r="B41" s="384" t="s">
        <v>176</v>
      </c>
      <c r="C41" s="385">
        <v>495.80456</v>
      </c>
      <c r="D41" s="386">
        <v>439.16128000000003</v>
      </c>
      <c r="E41" s="385">
        <v>495.80456</v>
      </c>
      <c r="F41" s="386">
        <v>439.16128000000003</v>
      </c>
      <c r="G41" s="385">
        <v>431.75197</v>
      </c>
      <c r="H41" s="386">
        <v>385.13225</v>
      </c>
      <c r="I41" s="385">
        <v>41.95371</v>
      </c>
      <c r="J41" s="386">
        <v>84.59192</v>
      </c>
      <c r="K41" s="387">
        <v>94.854909405509</v>
      </c>
      <c r="L41" s="388">
        <v>84.71209565026</v>
      </c>
      <c r="M41" s="387">
        <v>67.383497983808</v>
      </c>
      <c r="N41" s="388">
        <v>55.556425098132</v>
      </c>
      <c r="O41" s="387">
        <v>27.471411421701</v>
      </c>
      <c r="P41" s="388">
        <v>29.155670552129</v>
      </c>
    </row>
    <row r="42" spans="2:16" ht="16.5" customHeight="1">
      <c r="B42" s="384" t="s">
        <v>177</v>
      </c>
      <c r="C42" s="385">
        <v>0</v>
      </c>
      <c r="D42" s="386">
        <v>1958.29982</v>
      </c>
      <c r="E42" s="385">
        <v>0</v>
      </c>
      <c r="F42" s="386">
        <v>0</v>
      </c>
      <c r="G42" s="385">
        <v>0</v>
      </c>
      <c r="H42" s="386">
        <v>1873.57828</v>
      </c>
      <c r="I42" s="385">
        <v>0</v>
      </c>
      <c r="J42" s="386">
        <v>-151.18760999999998</v>
      </c>
      <c r="K42" s="385">
        <v>0</v>
      </c>
      <c r="L42" s="388">
        <v>119.952491656767</v>
      </c>
      <c r="M42" s="385">
        <v>0</v>
      </c>
      <c r="N42" s="388">
        <v>85.560024212065</v>
      </c>
      <c r="O42" s="385">
        <v>0</v>
      </c>
      <c r="P42" s="388">
        <v>34.392467444702</v>
      </c>
    </row>
    <row r="43" spans="2:16" ht="16.5" customHeight="1">
      <c r="B43" s="384" t="s">
        <v>178</v>
      </c>
      <c r="C43" s="385">
        <v>2990.7382599999996</v>
      </c>
      <c r="D43" s="386">
        <v>2762.56552</v>
      </c>
      <c r="E43" s="385">
        <v>2897.617563330072</v>
      </c>
      <c r="F43" s="386">
        <v>2762.56552</v>
      </c>
      <c r="G43" s="385">
        <v>2361.66236</v>
      </c>
      <c r="H43" s="386">
        <v>2180.30257</v>
      </c>
      <c r="I43" s="385">
        <v>306.67985999999996</v>
      </c>
      <c r="J43" s="386">
        <v>352.84058</v>
      </c>
      <c r="K43" s="402">
        <v>96.189656848323</v>
      </c>
      <c r="L43" s="388">
        <v>94.584582817788</v>
      </c>
      <c r="M43" s="402">
        <v>69.65753478833399</v>
      </c>
      <c r="N43" s="388">
        <v>69.656943531466</v>
      </c>
      <c r="O43" s="402">
        <v>26.532122059988</v>
      </c>
      <c r="P43" s="388">
        <v>24.927639286322</v>
      </c>
    </row>
    <row r="44" spans="2:16" ht="16.5" customHeight="1">
      <c r="B44" s="384" t="s">
        <v>179</v>
      </c>
      <c r="C44" s="385">
        <v>195.76388</v>
      </c>
      <c r="D44" s="386">
        <v>537.05923</v>
      </c>
      <c r="E44" s="385">
        <v>268.9970748339469</v>
      </c>
      <c r="F44" s="386">
        <v>365.40978999999993</v>
      </c>
      <c r="G44" s="385">
        <v>182.97562</v>
      </c>
      <c r="H44" s="386">
        <v>528.18237</v>
      </c>
      <c r="I44" s="385">
        <v>1.81477</v>
      </c>
      <c r="J44" s="386">
        <v>-193.53824</v>
      </c>
      <c r="K44" s="387">
        <v>111.870958546281</v>
      </c>
      <c r="L44" s="388">
        <v>141.55720116140898</v>
      </c>
      <c r="M44" s="387">
        <v>70.614489515051</v>
      </c>
      <c r="N44" s="388">
        <v>98.697887246786</v>
      </c>
      <c r="O44" s="387">
        <v>41.256469031228995</v>
      </c>
      <c r="P44" s="388">
        <v>42.859313914623996</v>
      </c>
    </row>
    <row r="45" spans="2:16" ht="16.5" customHeight="1">
      <c r="B45" s="384" t="s">
        <v>180</v>
      </c>
      <c r="C45" s="385">
        <v>4.228020000000001</v>
      </c>
      <c r="D45" s="386">
        <v>13.47248</v>
      </c>
      <c r="E45" s="385">
        <v>6.823562984390885</v>
      </c>
      <c r="F45" s="386">
        <v>13.47248</v>
      </c>
      <c r="G45" s="385">
        <v>3.1100700000000003</v>
      </c>
      <c r="H45" s="386">
        <v>8.4484</v>
      </c>
      <c r="I45" s="385">
        <v>0.22979</v>
      </c>
      <c r="J45" s="386">
        <v>-0.69221</v>
      </c>
      <c r="K45" s="387">
        <v>113.469150212053</v>
      </c>
      <c r="L45" s="388">
        <v>114.94472326120899</v>
      </c>
      <c r="M45" s="387">
        <v>56.366576958075</v>
      </c>
      <c r="N45" s="388">
        <v>62.302447800767006</v>
      </c>
      <c r="O45" s="387">
        <v>57.102573253977994</v>
      </c>
      <c r="P45" s="388">
        <v>52.642275460442</v>
      </c>
    </row>
    <row r="46" spans="2:16" ht="16.5" customHeight="1">
      <c r="B46" s="390" t="s">
        <v>181</v>
      </c>
      <c r="C46" s="391">
        <v>21930.90984</v>
      </c>
      <c r="D46" s="392">
        <v>19680.34113</v>
      </c>
      <c r="E46" s="391">
        <v>20556.066499350596</v>
      </c>
      <c r="F46" s="392">
        <v>19264.64556370903</v>
      </c>
      <c r="G46" s="391">
        <v>15993.76918</v>
      </c>
      <c r="H46" s="392">
        <v>15176.35915</v>
      </c>
      <c r="I46" s="391">
        <v>1845.80436</v>
      </c>
      <c r="J46" s="392">
        <v>1698.9411499999999</v>
      </c>
      <c r="K46" s="393">
        <v>96.514529791407</v>
      </c>
      <c r="L46" s="394">
        <v>96.505104322073</v>
      </c>
      <c r="M46" s="393">
        <v>66.968755766425</v>
      </c>
      <c r="N46" s="394">
        <v>66.813270296124</v>
      </c>
      <c r="O46" s="393">
        <v>29.545774024982002</v>
      </c>
      <c r="P46" s="394">
        <v>29.691834025949</v>
      </c>
    </row>
    <row r="47" spans="2:16" ht="3.75" customHeight="1">
      <c r="B47" s="395"/>
      <c r="C47" s="396"/>
      <c r="D47" s="397"/>
      <c r="E47" s="396"/>
      <c r="F47" s="397"/>
      <c r="G47" s="396"/>
      <c r="H47" s="397"/>
      <c r="I47" s="396"/>
      <c r="J47" s="397"/>
      <c r="K47" s="398"/>
      <c r="L47" s="399"/>
      <c r="M47" s="398"/>
      <c r="N47" s="399"/>
      <c r="O47" s="398"/>
      <c r="P47" s="399"/>
    </row>
    <row r="48" spans="2:16" ht="16.5" customHeight="1">
      <c r="B48" s="390" t="s">
        <v>182</v>
      </c>
      <c r="C48" s="403">
        <v>773.79469</v>
      </c>
      <c r="D48" s="404">
        <v>721.56268</v>
      </c>
      <c r="E48" s="403">
        <v>737.6264543504451</v>
      </c>
      <c r="F48" s="404">
        <v>721.5626799999998</v>
      </c>
      <c r="G48" s="403">
        <v>500.79976</v>
      </c>
      <c r="H48" s="404">
        <v>442.97866</v>
      </c>
      <c r="I48" s="403">
        <v>74.31074000000001</v>
      </c>
      <c r="J48" s="404">
        <v>57.47722</v>
      </c>
      <c r="K48" s="405">
        <v>93.53792621625901</v>
      </c>
      <c r="L48" s="406">
        <v>95.165351757577</v>
      </c>
      <c r="M48" s="405">
        <v>61.061403064569994</v>
      </c>
      <c r="N48" s="406">
        <v>64.537190121077</v>
      </c>
      <c r="O48" s="405">
        <v>32.476523151688</v>
      </c>
      <c r="P48" s="406">
        <v>30.6281616365</v>
      </c>
    </row>
    <row r="49" spans="2:16" ht="5.25" customHeight="1">
      <c r="B49" s="395"/>
      <c r="C49" s="396"/>
      <c r="D49" s="397"/>
      <c r="E49" s="396"/>
      <c r="F49" s="397"/>
      <c r="G49" s="396"/>
      <c r="H49" s="397"/>
      <c r="I49" s="396"/>
      <c r="J49" s="397"/>
      <c r="K49" s="398"/>
      <c r="L49" s="399"/>
      <c r="M49" s="398"/>
      <c r="N49" s="399"/>
      <c r="O49" s="398"/>
      <c r="P49" s="399"/>
    </row>
    <row r="50" spans="2:16" ht="16.5" customHeight="1">
      <c r="B50" s="390" t="s">
        <v>183</v>
      </c>
      <c r="C50" s="391">
        <v>3974.8073799999997</v>
      </c>
      <c r="D50" s="392">
        <v>3340.72335</v>
      </c>
      <c r="E50" s="391">
        <v>3702.948940724831</v>
      </c>
      <c r="F50" s="392">
        <v>3340.72335</v>
      </c>
      <c r="G50" s="391">
        <v>3537.66568</v>
      </c>
      <c r="H50" s="392">
        <v>2980.51892</v>
      </c>
      <c r="I50" s="391">
        <v>127.76637</v>
      </c>
      <c r="J50" s="392">
        <v>104.97546000000001</v>
      </c>
      <c r="K50" s="393">
        <v>97.36679527049</v>
      </c>
      <c r="L50" s="394">
        <v>96.602083639852</v>
      </c>
      <c r="M50" s="393">
        <v>62.741306012840006</v>
      </c>
      <c r="N50" s="394">
        <v>65.610322648111</v>
      </c>
      <c r="O50" s="407">
        <v>34.625489257651</v>
      </c>
      <c r="P50" s="394">
        <v>30.99176099174</v>
      </c>
    </row>
    <row r="51" spans="2:16" ht="5.25" customHeight="1">
      <c r="B51" s="408"/>
      <c r="C51" s="403"/>
      <c r="D51" s="404"/>
      <c r="E51" s="403"/>
      <c r="F51" s="404"/>
      <c r="G51" s="403"/>
      <c r="H51" s="404"/>
      <c r="I51" s="403"/>
      <c r="J51" s="404"/>
      <c r="K51" s="405"/>
      <c r="L51" s="406"/>
      <c r="M51" s="405"/>
      <c r="N51" s="406"/>
      <c r="O51" s="405"/>
      <c r="P51" s="406"/>
    </row>
    <row r="52" spans="2:16" ht="16.5" customHeight="1" thickBot="1">
      <c r="B52" s="408" t="s">
        <v>184</v>
      </c>
      <c r="C52" s="403">
        <v>-5564.7071399999995</v>
      </c>
      <c r="D52" s="404">
        <v>-4468.52204</v>
      </c>
      <c r="E52" s="403">
        <v>-5552.383700247415</v>
      </c>
      <c r="F52" s="404">
        <v>-4454.887290000004</v>
      </c>
      <c r="G52" s="385">
        <v>0</v>
      </c>
      <c r="H52" s="386">
        <v>0</v>
      </c>
      <c r="I52" s="385">
        <v>0</v>
      </c>
      <c r="J52" s="404">
        <v>86</v>
      </c>
      <c r="K52" s="385">
        <v>0</v>
      </c>
      <c r="L52" s="386">
        <v>0</v>
      </c>
      <c r="M52" s="385">
        <v>0</v>
      </c>
      <c r="N52" s="386">
        <v>0</v>
      </c>
      <c r="O52" s="385">
        <v>0</v>
      </c>
      <c r="P52" s="386">
        <v>0</v>
      </c>
    </row>
    <row r="53" spans="2:16" ht="16.5" customHeight="1" thickBot="1">
      <c r="B53" s="409" t="s">
        <v>185</v>
      </c>
      <c r="C53" s="410">
        <v>51596.76413</v>
      </c>
      <c r="D53" s="411">
        <v>48322.41287</v>
      </c>
      <c r="E53" s="410">
        <v>49309.631108661924</v>
      </c>
      <c r="F53" s="411">
        <v>47920.35205370903</v>
      </c>
      <c r="G53" s="410">
        <v>46429.58982</v>
      </c>
      <c r="H53" s="411">
        <v>43759.22181</v>
      </c>
      <c r="I53" s="410">
        <v>5602.732440000001</v>
      </c>
      <c r="J53" s="411">
        <v>5381.98059</v>
      </c>
      <c r="K53" s="412">
        <v>94.61419024011501</v>
      </c>
      <c r="L53" s="413">
        <v>94.32937205607999</v>
      </c>
      <c r="M53" s="414">
        <v>66.166990617622</v>
      </c>
      <c r="N53" s="413">
        <v>65.991987849749</v>
      </c>
      <c r="O53" s="414">
        <v>28.447199622493002</v>
      </c>
      <c r="P53" s="413">
        <v>28.33738420633</v>
      </c>
    </row>
    <row r="54" ht="1.5" customHeight="1">
      <c r="B54" s="408"/>
    </row>
    <row r="55" s="416" customFormat="1" ht="15">
      <c r="B55" s="416" t="s">
        <v>186</v>
      </c>
    </row>
    <row r="56" s="416" customFormat="1" ht="15">
      <c r="B56" s="416" t="s">
        <v>187</v>
      </c>
    </row>
    <row r="57" s="416" customFormat="1" ht="15">
      <c r="B57" s="416" t="s">
        <v>188</v>
      </c>
    </row>
    <row r="58" s="416" customFormat="1" ht="15">
      <c r="B58" s="416" t="s">
        <v>246</v>
      </c>
    </row>
    <row r="59" s="416" customFormat="1" ht="15">
      <c r="B59" s="415" t="s">
        <v>244</v>
      </c>
    </row>
    <row r="60" spans="2:30" s="419" customFormat="1" ht="15">
      <c r="B60" s="417" t="s">
        <v>247</v>
      </c>
      <c r="C60" s="416"/>
      <c r="D60" s="416"/>
      <c r="E60" s="416"/>
      <c r="F60" s="416"/>
      <c r="G60" s="416"/>
      <c r="H60" s="416"/>
      <c r="I60" s="416"/>
      <c r="J60" s="416"/>
      <c r="K60" s="416"/>
      <c r="L60" s="416"/>
      <c r="M60" s="416"/>
      <c r="N60" s="416"/>
      <c r="O60" s="416"/>
      <c r="P60" s="416"/>
      <c r="Q60" s="416"/>
      <c r="R60" s="416"/>
      <c r="S60" s="418"/>
      <c r="T60" s="416"/>
      <c r="U60" s="416"/>
      <c r="V60" s="416"/>
      <c r="W60" s="416"/>
      <c r="X60" s="416"/>
      <c r="Y60" s="416"/>
      <c r="Z60" s="416"/>
      <c r="AA60" s="416"/>
      <c r="AB60" s="416"/>
      <c r="AC60" s="416"/>
      <c r="AD60" s="416"/>
    </row>
    <row r="61" spans="2:19" s="416" customFormat="1" ht="15">
      <c r="B61" s="415" t="s">
        <v>189</v>
      </c>
      <c r="D61" s="420"/>
      <c r="S61" s="418"/>
    </row>
    <row r="62" spans="2:19" s="416" customFormat="1" ht="15">
      <c r="B62" s="415" t="s">
        <v>190</v>
      </c>
      <c r="D62" s="420"/>
      <c r="S62" s="418"/>
    </row>
    <row r="63" spans="2:22" s="421" customFormat="1" ht="15">
      <c r="B63" s="415" t="s">
        <v>191</v>
      </c>
      <c r="C63" s="416"/>
      <c r="D63" s="420"/>
      <c r="E63" s="416"/>
      <c r="F63" s="416"/>
      <c r="G63" s="416"/>
      <c r="H63" s="416"/>
      <c r="I63" s="416"/>
      <c r="J63" s="416"/>
      <c r="K63" s="416"/>
      <c r="L63" s="416"/>
      <c r="M63" s="416"/>
      <c r="N63" s="416"/>
      <c r="O63" s="416"/>
      <c r="P63" s="416"/>
      <c r="Q63" s="416"/>
      <c r="R63" s="416"/>
      <c r="S63" s="418"/>
      <c r="T63" s="416"/>
      <c r="U63" s="416"/>
      <c r="V63" s="416"/>
    </row>
    <row r="64" spans="2:19" s="416" customFormat="1" ht="15">
      <c r="B64" s="415" t="s">
        <v>248</v>
      </c>
      <c r="D64" s="420"/>
      <c r="S64" s="418"/>
    </row>
    <row r="65" spans="2:22" s="419" customFormat="1" ht="15">
      <c r="B65" s="415" t="s">
        <v>245</v>
      </c>
      <c r="C65" s="416"/>
      <c r="D65" s="420"/>
      <c r="E65" s="416"/>
      <c r="F65" s="416"/>
      <c r="G65" s="416"/>
      <c r="H65" s="416"/>
      <c r="I65" s="416"/>
      <c r="J65" s="416"/>
      <c r="K65" s="416"/>
      <c r="L65" s="416"/>
      <c r="M65" s="416"/>
      <c r="N65" s="416"/>
      <c r="O65" s="416"/>
      <c r="P65" s="416"/>
      <c r="Q65" s="416"/>
      <c r="R65" s="416"/>
      <c r="S65" s="418"/>
      <c r="T65" s="416"/>
      <c r="U65" s="416"/>
      <c r="V65" s="416"/>
    </row>
    <row r="66" spans="2:22" s="421" customFormat="1" ht="15">
      <c r="B66" s="415" t="s">
        <v>192</v>
      </c>
      <c r="C66" s="416"/>
      <c r="D66" s="420"/>
      <c r="E66" s="416"/>
      <c r="F66" s="416"/>
      <c r="G66" s="416"/>
      <c r="H66" s="416"/>
      <c r="I66" s="416"/>
      <c r="J66" s="416"/>
      <c r="K66" s="416"/>
      <c r="L66" s="416"/>
      <c r="M66" s="416"/>
      <c r="N66" s="416"/>
      <c r="O66" s="416"/>
      <c r="P66" s="416"/>
      <c r="Q66" s="416"/>
      <c r="R66" s="416"/>
      <c r="S66" s="416"/>
      <c r="T66" s="416"/>
      <c r="U66" s="416"/>
      <c r="V66" s="416"/>
    </row>
    <row r="67" spans="2:22" s="421" customFormat="1" ht="15">
      <c r="B67" s="415" t="s">
        <v>249</v>
      </c>
      <c r="C67" s="416"/>
      <c r="D67" s="420"/>
      <c r="E67" s="416"/>
      <c r="F67" s="416"/>
      <c r="G67" s="416"/>
      <c r="H67" s="416"/>
      <c r="I67" s="416"/>
      <c r="J67" s="416"/>
      <c r="K67" s="416"/>
      <c r="L67" s="416"/>
      <c r="M67" s="416"/>
      <c r="N67" s="416"/>
      <c r="O67" s="416"/>
      <c r="P67" s="416"/>
      <c r="Q67" s="416"/>
      <c r="R67" s="416"/>
      <c r="S67" s="416"/>
      <c r="T67" s="416"/>
      <c r="U67" s="416"/>
      <c r="V67" s="416"/>
    </row>
    <row r="68" s="416" customFormat="1" ht="15">
      <c r="B68" s="415" t="s">
        <v>196</v>
      </c>
    </row>
    <row r="71" ht="12.75">
      <c r="B71" s="422"/>
    </row>
    <row r="72" ht="12.75">
      <c r="B72" s="423"/>
    </row>
    <row r="74" ht="12.75">
      <c r="B74" s="423"/>
    </row>
  </sheetData>
  <sheetProtection/>
  <mergeCells count="16">
    <mergeCell ref="O4:P4"/>
    <mergeCell ref="C5:D5"/>
    <mergeCell ref="E5:F5"/>
    <mergeCell ref="C6:D6"/>
    <mergeCell ref="E6:F6"/>
    <mergeCell ref="G6:H6"/>
    <mergeCell ref="I6:J6"/>
    <mergeCell ref="K6:L6"/>
    <mergeCell ref="M6:N6"/>
    <mergeCell ref="O6:P6"/>
    <mergeCell ref="C4:D4"/>
    <mergeCell ref="E4:F4"/>
    <mergeCell ref="G4:H4"/>
    <mergeCell ref="I4:J4"/>
    <mergeCell ref="K4:L4"/>
    <mergeCell ref="M4:N4"/>
  </mergeCells>
  <printOptions/>
  <pageMargins left="0.3937007874015748" right="0.3937007874015748" top="0.3937007874015748" bottom="0.07874015748031496" header="0.1968503937007874" footer="0.5118110236220472"/>
  <pageSetup fitToHeight="1" fitToWidth="1" horizontalDpi="600" verticalDpi="600" orientation="landscape" paperSize="9" scale="51" r:id="rId2"/>
  <headerFooter alignWithMargins="0">
    <oddHeader>&amp;R&amp;G</oddHeader>
  </headerFooter>
  <legacyDrawingHF r:id="rId1"/>
</worksheet>
</file>

<file path=xl/worksheets/sheet13.xml><?xml version="1.0" encoding="utf-8"?>
<worksheet xmlns="http://schemas.openxmlformats.org/spreadsheetml/2006/main" xmlns:r="http://schemas.openxmlformats.org/officeDocument/2006/relationships">
  <dimension ref="A2:AP68"/>
  <sheetViews>
    <sheetView showGridLines="0" zoomScaleSheetLayoutView="90" zoomScalePageLayoutView="0" workbookViewId="0" topLeftCell="A1">
      <selection activeCell="E64" sqref="E64"/>
    </sheetView>
  </sheetViews>
  <sheetFormatPr defaultColWidth="9.140625" defaultRowHeight="12.75"/>
  <cols>
    <col min="1" max="1" width="1.8515625" style="425" customWidth="1"/>
    <col min="2" max="2" width="44.57421875" style="373" customWidth="1"/>
    <col min="3" max="3" width="14.28125" style="373" customWidth="1"/>
    <col min="4" max="4" width="2.140625" style="373" customWidth="1"/>
    <col min="5" max="5" width="14.28125" style="373" customWidth="1"/>
    <col min="6" max="6" width="2.140625" style="373" customWidth="1"/>
    <col min="7" max="7" width="14.28125" style="373" customWidth="1"/>
    <col min="8" max="8" width="2.140625" style="373" customWidth="1"/>
    <col min="9" max="9" width="14.28125" style="373" customWidth="1"/>
    <col min="10" max="10" width="2.140625" style="373" customWidth="1"/>
    <col min="11" max="11" width="14.28125" style="373" customWidth="1"/>
    <col min="12" max="12" width="2.140625" style="373" customWidth="1"/>
    <col min="13" max="13" width="14.28125" style="373" customWidth="1"/>
    <col min="14" max="14" width="2.140625" style="373" customWidth="1"/>
    <col min="15" max="15" width="14.28125" style="373" customWidth="1"/>
    <col min="16" max="16" width="2.140625" style="373" customWidth="1"/>
    <col min="17" max="17" width="14.28125" style="373" customWidth="1"/>
    <col min="18" max="18" width="2.140625" style="373" customWidth="1"/>
    <col min="19" max="19" width="14.28125" style="373" customWidth="1"/>
    <col min="20" max="20" width="2.140625" style="373" customWidth="1"/>
    <col min="21" max="21" width="14.28125" style="425" customWidth="1"/>
    <col min="22" max="22" width="14.28125" style="373" customWidth="1"/>
    <col min="23" max="23" width="14.28125" style="426" customWidth="1"/>
    <col min="24" max="24" width="2.140625" style="426" customWidth="1"/>
    <col min="25" max="25" width="14.28125" style="426" customWidth="1"/>
    <col min="26" max="26" width="3.00390625" style="426" customWidth="1"/>
    <col min="27" max="27" width="14.28125" style="426" customWidth="1"/>
    <col min="28" max="28" width="3.00390625" style="373" customWidth="1"/>
    <col min="29" max="29" width="14.28125" style="373" customWidth="1"/>
    <col min="30" max="30" width="3.00390625" style="373" customWidth="1"/>
    <col min="31" max="31" width="11.421875" style="373" customWidth="1"/>
    <col min="32" max="32" width="2.7109375" style="373" customWidth="1"/>
    <col min="33" max="33" width="11.421875" style="373" customWidth="1"/>
    <col min="34" max="34" width="2.7109375" style="373" customWidth="1"/>
    <col min="35" max="35" width="11.421875" style="373" customWidth="1"/>
    <col min="36" max="36" width="2.7109375" style="373" customWidth="1"/>
    <col min="37" max="37" width="11.421875" style="373" customWidth="1"/>
    <col min="38" max="38" width="2.7109375" style="373" customWidth="1"/>
    <col min="39" max="39" width="11.421875" style="373" customWidth="1"/>
    <col min="40" max="40" width="2.7109375" style="373" customWidth="1"/>
    <col min="41" max="41" width="11.421875" style="373" customWidth="1"/>
    <col min="42" max="42" width="2.7109375" style="373" customWidth="1"/>
    <col min="43" max="16384" width="9.140625" style="373" customWidth="1"/>
  </cols>
  <sheetData>
    <row r="1" ht="6" customHeight="1"/>
    <row r="2" spans="1:27" s="375" customFormat="1" ht="17.25" customHeight="1">
      <c r="A2" s="427"/>
      <c r="B2" s="374" t="s">
        <v>197</v>
      </c>
      <c r="U2" s="427"/>
      <c r="W2" s="428"/>
      <c r="X2" s="428"/>
      <c r="Y2" s="428"/>
      <c r="Z2" s="428"/>
      <c r="AA2" s="428"/>
    </row>
    <row r="3" ht="15.75" customHeight="1" thickBot="1">
      <c r="B3" s="376" t="s">
        <v>140</v>
      </c>
    </row>
    <row r="4" spans="2:25" ht="24" customHeight="1" thickBot="1">
      <c r="B4" s="375"/>
      <c r="C4" s="475" t="s">
        <v>198</v>
      </c>
      <c r="D4" s="475"/>
      <c r="E4" s="475"/>
      <c r="F4" s="377"/>
      <c r="G4" s="475" t="s">
        <v>198</v>
      </c>
      <c r="H4" s="475"/>
      <c r="I4" s="475"/>
      <c r="J4" s="377"/>
      <c r="K4" s="475" t="s">
        <v>3</v>
      </c>
      <c r="L4" s="475"/>
      <c r="M4" s="475"/>
      <c r="N4" s="377"/>
      <c r="O4" s="475" t="s">
        <v>58</v>
      </c>
      <c r="P4" s="475"/>
      <c r="Q4" s="475"/>
      <c r="R4" s="377"/>
      <c r="S4" s="475" t="s">
        <v>199</v>
      </c>
      <c r="T4" s="475"/>
      <c r="U4" s="475"/>
      <c r="V4" s="429"/>
      <c r="W4" s="478"/>
      <c r="X4" s="478"/>
      <c r="Y4" s="478"/>
    </row>
    <row r="5" spans="2:18" ht="17.25" customHeight="1" thickBot="1">
      <c r="B5" s="378"/>
      <c r="C5" s="475" t="s">
        <v>141</v>
      </c>
      <c r="D5" s="475"/>
      <c r="E5" s="475"/>
      <c r="F5" s="377"/>
      <c r="G5" s="475" t="s">
        <v>200</v>
      </c>
      <c r="H5" s="475"/>
      <c r="I5" s="475"/>
      <c r="J5" s="430"/>
      <c r="K5" s="430"/>
      <c r="L5" s="430"/>
      <c r="M5" s="430"/>
      <c r="N5" s="430"/>
      <c r="O5" s="430"/>
      <c r="P5" s="430"/>
      <c r="Q5" s="430"/>
      <c r="R5" s="429"/>
    </row>
    <row r="6" spans="2:25" ht="17.25" customHeight="1" thickBot="1">
      <c r="B6" s="378"/>
      <c r="C6" s="481" t="s">
        <v>201</v>
      </c>
      <c r="D6" s="481"/>
      <c r="E6" s="481"/>
      <c r="F6" s="431"/>
      <c r="G6" s="481" t="s">
        <v>201</v>
      </c>
      <c r="H6" s="481"/>
      <c r="I6" s="481"/>
      <c r="J6" s="431"/>
      <c r="K6" s="481" t="s">
        <v>201</v>
      </c>
      <c r="L6" s="481"/>
      <c r="M6" s="481"/>
      <c r="N6" s="431"/>
      <c r="O6" s="481" t="s">
        <v>201</v>
      </c>
      <c r="P6" s="481"/>
      <c r="Q6" s="481"/>
      <c r="R6" s="432"/>
      <c r="S6" s="479" t="s">
        <v>202</v>
      </c>
      <c r="T6" s="479"/>
      <c r="U6" s="479"/>
      <c r="V6" s="432"/>
      <c r="W6" s="479"/>
      <c r="X6" s="479"/>
      <c r="Y6" s="479"/>
    </row>
    <row r="7" spans="2:25" ht="18" customHeight="1" thickBot="1">
      <c r="B7" s="381"/>
      <c r="C7" s="382">
        <v>2015</v>
      </c>
      <c r="D7" s="382"/>
      <c r="E7" s="383">
        <v>2014</v>
      </c>
      <c r="F7" s="383"/>
      <c r="G7" s="382">
        <v>2015</v>
      </c>
      <c r="H7" s="382"/>
      <c r="I7" s="383">
        <v>2014</v>
      </c>
      <c r="J7" s="383"/>
      <c r="K7" s="382">
        <v>2015</v>
      </c>
      <c r="L7" s="382"/>
      <c r="M7" s="383">
        <v>2014</v>
      </c>
      <c r="N7" s="383"/>
      <c r="O7" s="382">
        <v>2015</v>
      </c>
      <c r="P7" s="382"/>
      <c r="Q7" s="383">
        <v>2014</v>
      </c>
      <c r="R7" s="383"/>
      <c r="S7" s="382">
        <v>2015</v>
      </c>
      <c r="T7" s="382"/>
      <c r="U7" s="383">
        <v>2014</v>
      </c>
      <c r="V7" s="433"/>
      <c r="W7" s="433"/>
      <c r="X7" s="433"/>
      <c r="Y7" s="433"/>
    </row>
    <row r="8" spans="2:25" ht="16.5" customHeight="1">
      <c r="B8" s="384" t="s">
        <v>203</v>
      </c>
      <c r="C8" s="385">
        <v>5465.62464</v>
      </c>
      <c r="D8" s="385"/>
      <c r="E8" s="386">
        <v>5294.7333499999995</v>
      </c>
      <c r="F8" s="386"/>
      <c r="G8" s="385">
        <v>5465.624639999999</v>
      </c>
      <c r="H8" s="385"/>
      <c r="I8" s="386">
        <v>5294.733350000004</v>
      </c>
      <c r="J8" s="386"/>
      <c r="K8" s="385">
        <v>2896.5985</v>
      </c>
      <c r="L8" s="385"/>
      <c r="M8" s="386">
        <v>3307.84406</v>
      </c>
      <c r="N8" s="386"/>
      <c r="O8" s="385">
        <v>409.98481</v>
      </c>
      <c r="P8" s="385"/>
      <c r="Q8" s="386">
        <v>264.78403000000003</v>
      </c>
      <c r="R8" s="386"/>
      <c r="S8" s="434">
        <v>76.98318892035502</v>
      </c>
      <c r="T8" s="434"/>
      <c r="U8" s="435">
        <v>52.00506682998595</v>
      </c>
      <c r="V8" s="435"/>
      <c r="W8" s="435"/>
      <c r="X8" s="435"/>
      <c r="Y8" s="435"/>
    </row>
    <row r="9" spans="2:25" ht="16.5" customHeight="1">
      <c r="B9" s="384" t="s">
        <v>204</v>
      </c>
      <c r="C9" s="385">
        <v>809.0624200000001</v>
      </c>
      <c r="D9" s="385"/>
      <c r="E9" s="386">
        <v>807.89016</v>
      </c>
      <c r="F9" s="386"/>
      <c r="G9" s="385">
        <v>809.0624199999994</v>
      </c>
      <c r="H9" s="385"/>
      <c r="I9" s="386">
        <v>807.8901599999997</v>
      </c>
      <c r="J9" s="386"/>
      <c r="K9" s="385">
        <v>811.47249</v>
      </c>
      <c r="L9" s="385"/>
      <c r="M9" s="386">
        <v>810.1809300000001</v>
      </c>
      <c r="N9" s="386"/>
      <c r="O9" s="385">
        <v>72.42397</v>
      </c>
      <c r="P9" s="385"/>
      <c r="Q9" s="386">
        <v>70.97796000000001</v>
      </c>
      <c r="R9" s="386"/>
      <c r="S9" s="434">
        <v>100.11973472769425</v>
      </c>
      <c r="T9" s="434"/>
      <c r="U9" s="435">
        <v>101.80210018888748</v>
      </c>
      <c r="V9" s="435"/>
      <c r="W9" s="435"/>
      <c r="X9" s="435"/>
      <c r="Y9" s="435"/>
    </row>
    <row r="10" spans="2:25" ht="16.5" customHeight="1">
      <c r="B10" s="384" t="s">
        <v>146</v>
      </c>
      <c r="C10" s="385">
        <v>257.87192</v>
      </c>
      <c r="D10" s="385"/>
      <c r="E10" s="386">
        <v>227.71045999999998</v>
      </c>
      <c r="F10" s="386"/>
      <c r="G10" s="385">
        <v>232.26026401116962</v>
      </c>
      <c r="H10" s="385"/>
      <c r="I10" s="386">
        <v>227.71045999999973</v>
      </c>
      <c r="J10" s="386"/>
      <c r="K10" s="385">
        <v>94.20727000000001</v>
      </c>
      <c r="L10" s="385"/>
      <c r="M10" s="386">
        <v>91.84513000000001</v>
      </c>
      <c r="N10" s="386"/>
      <c r="O10" s="385">
        <v>14.42347</v>
      </c>
      <c r="P10" s="385"/>
      <c r="Q10" s="386">
        <v>21.758689999999998</v>
      </c>
      <c r="R10" s="386"/>
      <c r="S10" s="434">
        <v>36.542630571127184</v>
      </c>
      <c r="T10" s="434"/>
      <c r="U10" s="435">
        <v>61.639379152481034</v>
      </c>
      <c r="V10" s="435"/>
      <c r="W10" s="435"/>
      <c r="X10" s="435"/>
      <c r="Y10" s="435"/>
    </row>
    <row r="11" spans="2:25" ht="16.5" customHeight="1">
      <c r="B11" s="384" t="s">
        <v>147</v>
      </c>
      <c r="C11" s="385">
        <v>106.85446</v>
      </c>
      <c r="D11" s="385"/>
      <c r="E11" s="386">
        <v>112.16086999999999</v>
      </c>
      <c r="F11" s="386"/>
      <c r="G11" s="385">
        <v>106.85445999999996</v>
      </c>
      <c r="H11" s="385"/>
      <c r="I11" s="386">
        <v>112.16087000000006</v>
      </c>
      <c r="J11" s="386"/>
      <c r="K11" s="385">
        <v>88.08499</v>
      </c>
      <c r="L11" s="385"/>
      <c r="M11" s="386">
        <v>107.836</v>
      </c>
      <c r="N11" s="386"/>
      <c r="O11" s="385">
        <v>4.77901</v>
      </c>
      <c r="P11" s="385"/>
      <c r="Q11" s="386">
        <v>6.17008</v>
      </c>
      <c r="R11" s="386"/>
      <c r="S11" s="434">
        <v>38.87782642882041</v>
      </c>
      <c r="T11" s="434"/>
      <c r="U11" s="435">
        <v>51.84041042890304</v>
      </c>
      <c r="V11" s="435"/>
      <c r="W11" s="435"/>
      <c r="X11" s="435"/>
      <c r="Y11" s="435"/>
    </row>
    <row r="12" spans="2:25" ht="16.5" customHeight="1">
      <c r="B12" s="384" t="s">
        <v>205</v>
      </c>
      <c r="C12" s="385">
        <v>198.30034</v>
      </c>
      <c r="D12" s="385"/>
      <c r="E12" s="386">
        <v>207.80994</v>
      </c>
      <c r="F12" s="386"/>
      <c r="G12" s="385">
        <v>198.6081720931589</v>
      </c>
      <c r="H12" s="385"/>
      <c r="I12" s="386">
        <v>207.80994</v>
      </c>
      <c r="J12" s="386"/>
      <c r="K12" s="385">
        <v>124.33286</v>
      </c>
      <c r="L12" s="385"/>
      <c r="M12" s="386">
        <v>132.05649</v>
      </c>
      <c r="N12" s="386"/>
      <c r="O12" s="385">
        <v>35.21196</v>
      </c>
      <c r="P12" s="385"/>
      <c r="Q12" s="386">
        <v>26.592119999999998</v>
      </c>
      <c r="R12" s="386"/>
      <c r="S12" s="434">
        <v>409.4904068270938</v>
      </c>
      <c r="T12" s="434"/>
      <c r="U12" s="435">
        <v>314.08763174578394</v>
      </c>
      <c r="V12" s="435"/>
      <c r="W12" s="435"/>
      <c r="X12" s="435"/>
      <c r="Y12" s="435"/>
    </row>
    <row r="13" spans="2:25" ht="16.5" customHeight="1">
      <c r="B13" s="384" t="s">
        <v>206</v>
      </c>
      <c r="C13" s="385">
        <v>46.06073000000001</v>
      </c>
      <c r="D13" s="385"/>
      <c r="E13" s="386">
        <v>51.69045</v>
      </c>
      <c r="F13" s="386"/>
      <c r="G13" s="385">
        <v>46.61103935617585</v>
      </c>
      <c r="H13" s="385"/>
      <c r="I13" s="386">
        <v>51.69045000000001</v>
      </c>
      <c r="J13" s="386"/>
      <c r="K13" s="385">
        <v>23.15697</v>
      </c>
      <c r="L13" s="385"/>
      <c r="M13" s="386">
        <v>18.87077</v>
      </c>
      <c r="N13" s="386"/>
      <c r="O13" s="385">
        <v>9.095049999999999</v>
      </c>
      <c r="P13" s="385"/>
      <c r="Q13" s="386">
        <v>5.58932</v>
      </c>
      <c r="R13" s="386"/>
      <c r="S13" s="434">
        <v>624.8099271412599</v>
      </c>
      <c r="T13" s="434"/>
      <c r="U13" s="435">
        <v>395.9337158554946</v>
      </c>
      <c r="V13" s="435"/>
      <c r="W13" s="435"/>
      <c r="X13" s="435"/>
      <c r="Y13" s="435"/>
    </row>
    <row r="14" spans="2:25" ht="16.5" customHeight="1">
      <c r="B14" s="384" t="s">
        <v>207</v>
      </c>
      <c r="C14" s="385">
        <v>62.19568</v>
      </c>
      <c r="D14" s="385"/>
      <c r="E14" s="386">
        <v>63.32684</v>
      </c>
      <c r="F14" s="386"/>
      <c r="G14" s="385">
        <v>62.195679999999996</v>
      </c>
      <c r="H14" s="385"/>
      <c r="I14" s="386">
        <v>63.32684</v>
      </c>
      <c r="J14" s="386"/>
      <c r="K14" s="385">
        <v>50.2398</v>
      </c>
      <c r="L14" s="385"/>
      <c r="M14" s="386">
        <v>55.51329</v>
      </c>
      <c r="N14" s="386"/>
      <c r="O14" s="385">
        <v>10.503770000000001</v>
      </c>
      <c r="P14" s="385"/>
      <c r="Q14" s="386">
        <v>8.878440000000001</v>
      </c>
      <c r="R14" s="386"/>
      <c r="S14" s="434">
        <v>333.8875188056731</v>
      </c>
      <c r="T14" s="434"/>
      <c r="U14" s="435">
        <v>279.1522807795089</v>
      </c>
      <c r="V14" s="435"/>
      <c r="W14" s="435"/>
      <c r="X14" s="435"/>
      <c r="Y14" s="435"/>
    </row>
    <row r="15" spans="2:25" ht="16.5" customHeight="1">
      <c r="B15" s="384" t="s">
        <v>208</v>
      </c>
      <c r="C15" s="385">
        <v>26.234720000000003</v>
      </c>
      <c r="D15" s="385"/>
      <c r="E15" s="386">
        <v>28.68912</v>
      </c>
      <c r="F15" s="386"/>
      <c r="G15" s="385">
        <v>25.686903285756905</v>
      </c>
      <c r="H15" s="385"/>
      <c r="I15" s="386">
        <v>28.689120000000024</v>
      </c>
      <c r="J15" s="386"/>
      <c r="K15" s="385">
        <v>17.0265</v>
      </c>
      <c r="L15" s="385"/>
      <c r="M15" s="386">
        <v>19.17544</v>
      </c>
      <c r="N15" s="386"/>
      <c r="O15" s="385">
        <v>4.03779</v>
      </c>
      <c r="P15" s="385"/>
      <c r="Q15" s="386">
        <v>2.61237</v>
      </c>
      <c r="R15" s="386"/>
      <c r="S15" s="434">
        <v>280.8881979091054</v>
      </c>
      <c r="T15" s="434"/>
      <c r="U15" s="435">
        <v>177.2593683142221</v>
      </c>
      <c r="V15" s="435"/>
      <c r="W15" s="435"/>
      <c r="X15" s="435"/>
      <c r="Y15" s="435"/>
    </row>
    <row r="16" spans="2:25" ht="16.5" customHeight="1">
      <c r="B16" s="384" t="s">
        <v>209</v>
      </c>
      <c r="C16" s="385">
        <v>28.02637</v>
      </c>
      <c r="D16" s="385"/>
      <c r="E16" s="386">
        <v>28.456599999999998</v>
      </c>
      <c r="F16" s="386"/>
      <c r="G16" s="385">
        <v>28.38851736016066</v>
      </c>
      <c r="H16" s="385"/>
      <c r="I16" s="386">
        <v>28.45659999999999</v>
      </c>
      <c r="J16" s="386"/>
      <c r="K16" s="385">
        <v>5.5338400000000005</v>
      </c>
      <c r="L16" s="385"/>
      <c r="M16" s="386">
        <v>8.76855</v>
      </c>
      <c r="N16" s="386"/>
      <c r="O16" s="385">
        <v>2.52493</v>
      </c>
      <c r="P16" s="385"/>
      <c r="Q16" s="386">
        <v>2.84427</v>
      </c>
      <c r="R16" s="386"/>
      <c r="S16" s="434">
        <v>262.2766092807281</v>
      </c>
      <c r="T16" s="434"/>
      <c r="U16" s="435">
        <v>298.2648602434993</v>
      </c>
      <c r="V16" s="435"/>
      <c r="W16" s="435"/>
      <c r="X16" s="435"/>
      <c r="Y16" s="435"/>
    </row>
    <row r="17" spans="2:25" ht="16.5" customHeight="1">
      <c r="B17" s="384" t="s">
        <v>210</v>
      </c>
      <c r="C17" s="385">
        <v>35.782839999999965</v>
      </c>
      <c r="D17" s="385"/>
      <c r="E17" s="386">
        <v>35.64693</v>
      </c>
      <c r="F17" s="386"/>
      <c r="G17" s="385">
        <v>35.72603209106552</v>
      </c>
      <c r="H17" s="385"/>
      <c r="I17" s="386">
        <v>35.64693</v>
      </c>
      <c r="J17" s="386"/>
      <c r="K17" s="385">
        <v>28.375749999999996</v>
      </c>
      <c r="L17" s="385"/>
      <c r="M17" s="386">
        <v>29.728439999999992</v>
      </c>
      <c r="N17" s="386"/>
      <c r="O17" s="385">
        <v>9.050419999999995</v>
      </c>
      <c r="P17" s="385"/>
      <c r="Q17" s="386">
        <v>6.667719999999999</v>
      </c>
      <c r="R17" s="386"/>
      <c r="S17" s="436" t="s">
        <v>211</v>
      </c>
      <c r="T17" s="434"/>
      <c r="U17" s="437" t="s">
        <v>211</v>
      </c>
      <c r="V17" s="435"/>
      <c r="W17" s="435"/>
      <c r="X17" s="435"/>
      <c r="Y17" s="435"/>
    </row>
    <row r="18" spans="2:25" ht="31.5">
      <c r="B18" s="401" t="s">
        <v>155</v>
      </c>
      <c r="C18" s="391">
        <v>6837.71378</v>
      </c>
      <c r="D18" s="391"/>
      <c r="E18" s="392">
        <v>6650.30478</v>
      </c>
      <c r="F18" s="392"/>
      <c r="G18" s="391">
        <v>6812.409956104327</v>
      </c>
      <c r="H18" s="391"/>
      <c r="I18" s="392">
        <v>6650.304780000004</v>
      </c>
      <c r="J18" s="392"/>
      <c r="K18" s="391">
        <v>4014.69611</v>
      </c>
      <c r="L18" s="391"/>
      <c r="M18" s="392">
        <v>4449.762610000001</v>
      </c>
      <c r="N18" s="392"/>
      <c r="O18" s="391">
        <v>536.82322</v>
      </c>
      <c r="P18" s="391"/>
      <c r="Q18" s="392">
        <v>390.28288</v>
      </c>
      <c r="R18" s="392"/>
      <c r="S18" s="438">
        <v>80.69337789610148</v>
      </c>
      <c r="T18" s="438"/>
      <c r="U18" s="439">
        <v>61.50638124354025</v>
      </c>
      <c r="V18" s="440"/>
      <c r="W18" s="440"/>
      <c r="X18" s="440"/>
      <c r="Y18" s="440"/>
    </row>
    <row r="19" spans="2:25" ht="3.75" customHeight="1">
      <c r="B19" s="395"/>
      <c r="C19" s="396"/>
      <c r="D19" s="396"/>
      <c r="E19" s="397"/>
      <c r="F19" s="397"/>
      <c r="G19" s="396"/>
      <c r="H19" s="396"/>
      <c r="I19" s="397"/>
      <c r="J19" s="397"/>
      <c r="K19" s="396"/>
      <c r="L19" s="396"/>
      <c r="M19" s="397"/>
      <c r="N19" s="397"/>
      <c r="O19" s="396"/>
      <c r="P19" s="396"/>
      <c r="Q19" s="397"/>
      <c r="R19" s="397"/>
      <c r="S19" s="441"/>
      <c r="T19" s="441"/>
      <c r="U19" s="442"/>
      <c r="V19" s="443"/>
      <c r="W19" s="443"/>
      <c r="X19" s="443"/>
      <c r="Y19" s="443"/>
    </row>
    <row r="20" spans="2:25" ht="16.5" customHeight="1">
      <c r="B20" s="384" t="s">
        <v>212</v>
      </c>
      <c r="C20" s="385">
        <v>2577.62266</v>
      </c>
      <c r="D20" s="385"/>
      <c r="E20" s="386">
        <v>3104.5737200000003</v>
      </c>
      <c r="F20" s="386"/>
      <c r="G20" s="385">
        <v>2577.62266</v>
      </c>
      <c r="H20" s="385"/>
      <c r="I20" s="386">
        <v>3104.57372</v>
      </c>
      <c r="J20" s="386"/>
      <c r="K20" s="385">
        <v>125.18053</v>
      </c>
      <c r="L20" s="385"/>
      <c r="M20" s="386">
        <v>167.61113</v>
      </c>
      <c r="N20" s="386"/>
      <c r="O20" s="385">
        <v>55.26362</v>
      </c>
      <c r="P20" s="385"/>
      <c r="Q20" s="386">
        <v>2.92985</v>
      </c>
      <c r="R20" s="386"/>
      <c r="S20" s="434">
        <v>35.33040542976893</v>
      </c>
      <c r="T20" s="434"/>
      <c r="U20" s="435">
        <v>2.0480105564090216</v>
      </c>
      <c r="V20" s="435"/>
      <c r="W20" s="435"/>
      <c r="X20" s="435"/>
      <c r="Y20" s="435"/>
    </row>
    <row r="21" spans="2:25" ht="16.5" customHeight="1">
      <c r="B21" s="384" t="s">
        <v>157</v>
      </c>
      <c r="C21" s="385">
        <v>2073.0176699999997</v>
      </c>
      <c r="D21" s="385"/>
      <c r="E21" s="386">
        <v>1718.53655</v>
      </c>
      <c r="F21" s="386"/>
      <c r="G21" s="385">
        <v>2073.0176699999997</v>
      </c>
      <c r="H21" s="385"/>
      <c r="I21" s="386">
        <v>2303.53655</v>
      </c>
      <c r="J21" s="386"/>
      <c r="K21" s="385">
        <v>711.13441</v>
      </c>
      <c r="L21" s="385"/>
      <c r="M21" s="386">
        <v>450.97232</v>
      </c>
      <c r="N21" s="386"/>
      <c r="O21" s="385">
        <v>120.18697</v>
      </c>
      <c r="P21" s="385"/>
      <c r="Q21" s="386">
        <v>76.86152</v>
      </c>
      <c r="R21" s="386"/>
      <c r="S21" s="434">
        <v>56.15054247032731</v>
      </c>
      <c r="T21" s="434"/>
      <c r="U21" s="435">
        <v>36.54476564428733</v>
      </c>
      <c r="V21" s="435"/>
      <c r="W21" s="435"/>
      <c r="X21" s="435"/>
      <c r="Y21" s="435"/>
    </row>
    <row r="22" spans="2:25" ht="16.5" customHeight="1">
      <c r="B22" s="384" t="s">
        <v>158</v>
      </c>
      <c r="C22" s="385">
        <v>436.0534</v>
      </c>
      <c r="D22" s="385"/>
      <c r="E22" s="386">
        <v>495.95880999999997</v>
      </c>
      <c r="F22" s="386"/>
      <c r="G22" s="385">
        <v>436.0534</v>
      </c>
      <c r="H22" s="385"/>
      <c r="I22" s="386">
        <v>495.95881</v>
      </c>
      <c r="J22" s="386"/>
      <c r="K22" s="385">
        <v>144.18676000000002</v>
      </c>
      <c r="L22" s="385"/>
      <c r="M22" s="386">
        <v>140.22003</v>
      </c>
      <c r="N22" s="386"/>
      <c r="O22" s="385">
        <v>24.911240000000003</v>
      </c>
      <c r="P22" s="385"/>
      <c r="Q22" s="386">
        <v>39.78181</v>
      </c>
      <c r="R22" s="386"/>
      <c r="S22" s="434">
        <v>58.42405575956831</v>
      </c>
      <c r="T22" s="434"/>
      <c r="U22" s="435">
        <v>98.41530383219266</v>
      </c>
      <c r="V22" s="435"/>
      <c r="W22" s="435"/>
      <c r="X22" s="435"/>
      <c r="Y22" s="435"/>
    </row>
    <row r="23" spans="2:25" ht="16.5" customHeight="1">
      <c r="B23" s="384" t="s">
        <v>213</v>
      </c>
      <c r="C23" s="385">
        <v>257.04861</v>
      </c>
      <c r="D23" s="385"/>
      <c r="E23" s="386">
        <v>245.0753</v>
      </c>
      <c r="F23" s="386"/>
      <c r="G23" s="385">
        <v>289.8158596799416</v>
      </c>
      <c r="H23" s="385"/>
      <c r="I23" s="386">
        <v>245.07530000000006</v>
      </c>
      <c r="J23" s="386"/>
      <c r="K23" s="385">
        <v>42.65356</v>
      </c>
      <c r="L23" s="385"/>
      <c r="M23" s="386">
        <v>42.48319</v>
      </c>
      <c r="N23" s="386"/>
      <c r="O23" s="385">
        <v>14.99043</v>
      </c>
      <c r="P23" s="385"/>
      <c r="Q23" s="386">
        <v>6.7532</v>
      </c>
      <c r="R23" s="386"/>
      <c r="S23" s="436">
        <v>212.5500795016761</v>
      </c>
      <c r="T23" s="436"/>
      <c r="U23" s="444">
        <v>101.52353688492165</v>
      </c>
      <c r="V23" s="435"/>
      <c r="W23" s="437"/>
      <c r="X23" s="437"/>
      <c r="Y23" s="444"/>
    </row>
    <row r="24" spans="2:25" ht="16.5" customHeight="1">
      <c r="B24" s="384" t="s">
        <v>160</v>
      </c>
      <c r="C24" s="385">
        <v>23.49839</v>
      </c>
      <c r="D24" s="385"/>
      <c r="E24" s="386">
        <v>22.37211</v>
      </c>
      <c r="F24" s="386"/>
      <c r="G24" s="385">
        <v>23.49839</v>
      </c>
      <c r="H24" s="385"/>
      <c r="I24" s="386">
        <v>22.372109999999992</v>
      </c>
      <c r="J24" s="386"/>
      <c r="K24" s="385">
        <v>13.230120000000001</v>
      </c>
      <c r="L24" s="385"/>
      <c r="M24" s="386">
        <v>13.12453</v>
      </c>
      <c r="N24" s="386"/>
      <c r="O24" s="385">
        <v>0.33396</v>
      </c>
      <c r="P24" s="385"/>
      <c r="Q24" s="386">
        <v>-0.06071</v>
      </c>
      <c r="R24" s="386"/>
      <c r="S24" s="436" t="s">
        <v>211</v>
      </c>
      <c r="T24" s="434"/>
      <c r="U24" s="437" t="s">
        <v>211</v>
      </c>
      <c r="V24" s="435"/>
      <c r="W24" s="437"/>
      <c r="X24" s="437"/>
      <c r="Y24" s="444"/>
    </row>
    <row r="25" spans="2:25" ht="16.5" customHeight="1">
      <c r="B25" s="384" t="s">
        <v>161</v>
      </c>
      <c r="C25" s="385">
        <v>19.108</v>
      </c>
      <c r="D25" s="385"/>
      <c r="E25" s="386">
        <v>14.55</v>
      </c>
      <c r="F25" s="386"/>
      <c r="G25" s="385">
        <v>19.108</v>
      </c>
      <c r="H25" s="385"/>
      <c r="I25" s="386">
        <v>14.55</v>
      </c>
      <c r="J25" s="386"/>
      <c r="K25" s="385">
        <v>7.395</v>
      </c>
      <c r="L25" s="385"/>
      <c r="M25" s="386">
        <v>8.037</v>
      </c>
      <c r="N25" s="386"/>
      <c r="O25" s="385">
        <v>1.755</v>
      </c>
      <c r="P25" s="385"/>
      <c r="Q25" s="386">
        <v>2.259</v>
      </c>
      <c r="R25" s="386"/>
      <c r="S25" s="434">
        <v>225.03858834768138</v>
      </c>
      <c r="T25" s="434"/>
      <c r="U25" s="437">
        <v>322.8047863418851</v>
      </c>
      <c r="V25" s="435"/>
      <c r="W25" s="435"/>
      <c r="X25" s="435"/>
      <c r="Y25" s="444"/>
    </row>
    <row r="26" spans="2:25" ht="16.5" customHeight="1">
      <c r="B26" s="384" t="s">
        <v>162</v>
      </c>
      <c r="C26" s="385">
        <v>59.520559999999996</v>
      </c>
      <c r="D26" s="385"/>
      <c r="E26" s="386">
        <v>52.15942</v>
      </c>
      <c r="F26" s="386"/>
      <c r="G26" s="385">
        <v>55.65546685466798</v>
      </c>
      <c r="H26" s="385"/>
      <c r="I26" s="386">
        <v>52.159419999999976</v>
      </c>
      <c r="J26" s="386"/>
      <c r="K26" s="385">
        <v>48.768879999999996</v>
      </c>
      <c r="L26" s="385"/>
      <c r="M26" s="386">
        <v>40.00125</v>
      </c>
      <c r="N26" s="386"/>
      <c r="O26" s="385">
        <v>9.886709999999999</v>
      </c>
      <c r="P26" s="385"/>
      <c r="Q26" s="386">
        <v>9.13163</v>
      </c>
      <c r="R26" s="386"/>
      <c r="S26" s="434">
        <v>446.22181164780056</v>
      </c>
      <c r="T26" s="434"/>
      <c r="U26" s="435">
        <v>490.004419716308</v>
      </c>
      <c r="V26" s="435"/>
      <c r="W26" s="435"/>
      <c r="X26" s="435"/>
      <c r="Y26" s="435"/>
    </row>
    <row r="27" spans="2:25" ht="34.5">
      <c r="B27" s="401" t="s">
        <v>214</v>
      </c>
      <c r="C27" s="391">
        <v>5445.86929</v>
      </c>
      <c r="D27" s="391"/>
      <c r="E27" s="392">
        <v>5653.22591</v>
      </c>
      <c r="F27" s="392"/>
      <c r="G27" s="391">
        <v>5474.77144653461</v>
      </c>
      <c r="H27" s="391"/>
      <c r="I27" s="392">
        <v>6238.22591</v>
      </c>
      <c r="J27" s="392"/>
      <c r="K27" s="391">
        <v>1092.54926</v>
      </c>
      <c r="L27" s="391"/>
      <c r="M27" s="392">
        <v>862.44945</v>
      </c>
      <c r="N27" s="392"/>
      <c r="O27" s="391">
        <v>236.78635</v>
      </c>
      <c r="P27" s="391"/>
      <c r="Q27" s="392">
        <v>137.6563</v>
      </c>
      <c r="R27" s="392"/>
      <c r="S27" s="438">
        <v>55.866461501554745</v>
      </c>
      <c r="T27" s="438"/>
      <c r="U27" s="439">
        <v>34.0973109577605</v>
      </c>
      <c r="V27" s="440"/>
      <c r="W27" s="440"/>
      <c r="X27" s="440"/>
      <c r="Y27" s="440"/>
    </row>
    <row r="28" spans="2:25" ht="3.75" customHeight="1">
      <c r="B28" s="395"/>
      <c r="C28" s="396"/>
      <c r="D28" s="396"/>
      <c r="E28" s="397"/>
      <c r="F28" s="397"/>
      <c r="G28" s="396"/>
      <c r="H28" s="396"/>
      <c r="I28" s="397"/>
      <c r="J28" s="397"/>
      <c r="K28" s="396"/>
      <c r="L28" s="396"/>
      <c r="M28" s="397"/>
      <c r="N28" s="397"/>
      <c r="O28" s="396"/>
      <c r="P28" s="396"/>
      <c r="Q28" s="397"/>
      <c r="R28" s="397"/>
      <c r="S28" s="441"/>
      <c r="T28" s="441"/>
      <c r="U28" s="442"/>
      <c r="V28" s="443"/>
      <c r="W28" s="443"/>
      <c r="X28" s="443"/>
      <c r="Y28" s="443"/>
    </row>
    <row r="29" spans="2:25" ht="16.5" customHeight="1">
      <c r="B29" s="384" t="s">
        <v>164</v>
      </c>
      <c r="C29" s="385">
        <v>389.85014</v>
      </c>
      <c r="D29" s="385"/>
      <c r="E29" s="386">
        <v>429.05696</v>
      </c>
      <c r="F29" s="386"/>
      <c r="G29" s="385">
        <v>389.85014</v>
      </c>
      <c r="H29" s="385"/>
      <c r="I29" s="386">
        <v>429.0569599999999</v>
      </c>
      <c r="J29" s="386"/>
      <c r="K29" s="385">
        <v>121.64791000000001</v>
      </c>
      <c r="L29" s="385"/>
      <c r="M29" s="386">
        <v>129.19929</v>
      </c>
      <c r="N29" s="386"/>
      <c r="O29" s="385">
        <v>50.409879999999994</v>
      </c>
      <c r="P29" s="385"/>
      <c r="Q29" s="386">
        <v>49.094190000000005</v>
      </c>
      <c r="R29" s="386"/>
      <c r="S29" s="434">
        <v>246.02147770172851</v>
      </c>
      <c r="T29" s="434"/>
      <c r="U29" s="435">
        <v>250.55744624697817</v>
      </c>
      <c r="V29" s="435"/>
      <c r="W29" s="435"/>
      <c r="X29" s="435"/>
      <c r="Y29" s="435"/>
    </row>
    <row r="30" spans="2:25" ht="16.5" customHeight="1">
      <c r="B30" s="384" t="s">
        <v>165</v>
      </c>
      <c r="C30" s="385">
        <v>83.85142</v>
      </c>
      <c r="D30" s="385"/>
      <c r="E30" s="386">
        <v>63.653940000000006</v>
      </c>
      <c r="F30" s="386"/>
      <c r="G30" s="385">
        <v>83.85141999999999</v>
      </c>
      <c r="H30" s="385"/>
      <c r="I30" s="386">
        <v>63.653940000000006</v>
      </c>
      <c r="J30" s="386"/>
      <c r="K30" s="385">
        <v>21.449759999999998</v>
      </c>
      <c r="L30" s="385"/>
      <c r="M30" s="386">
        <v>21.30824</v>
      </c>
      <c r="N30" s="386"/>
      <c r="O30" s="385">
        <v>6.17413</v>
      </c>
      <c r="P30" s="385"/>
      <c r="Q30" s="386">
        <v>6.40736</v>
      </c>
      <c r="R30" s="386"/>
      <c r="S30" s="434">
        <v>408.4006523160142</v>
      </c>
      <c r="T30" s="434"/>
      <c r="U30" s="435">
        <v>425.6122261751127</v>
      </c>
      <c r="V30" s="435"/>
      <c r="W30" s="435"/>
      <c r="X30" s="435"/>
      <c r="Y30" s="435"/>
    </row>
    <row r="31" spans="2:25" ht="16.5" customHeight="1">
      <c r="B31" s="384" t="s">
        <v>166</v>
      </c>
      <c r="C31" s="385">
        <v>76.06634</v>
      </c>
      <c r="D31" s="385"/>
      <c r="E31" s="386">
        <v>104.2765</v>
      </c>
      <c r="F31" s="386"/>
      <c r="G31" s="385">
        <v>82.09809754353103</v>
      </c>
      <c r="H31" s="385"/>
      <c r="I31" s="386">
        <v>104.2765</v>
      </c>
      <c r="J31" s="386"/>
      <c r="K31" s="385">
        <v>20.85952</v>
      </c>
      <c r="L31" s="385"/>
      <c r="M31" s="386">
        <v>17.532400000000003</v>
      </c>
      <c r="N31" s="386"/>
      <c r="O31" s="385">
        <v>4.95781</v>
      </c>
      <c r="P31" s="385"/>
      <c r="Q31" s="386">
        <v>10.396790000000001</v>
      </c>
      <c r="R31" s="386"/>
      <c r="S31" s="434">
        <v>178.8244672121539</v>
      </c>
      <c r="T31" s="434"/>
      <c r="U31" s="435">
        <v>411.98717480250286</v>
      </c>
      <c r="V31" s="435"/>
      <c r="W31" s="435"/>
      <c r="X31" s="435"/>
      <c r="Y31" s="435"/>
    </row>
    <row r="32" spans="2:25" ht="15.75" customHeight="1">
      <c r="B32" s="401" t="s">
        <v>167</v>
      </c>
      <c r="C32" s="391">
        <v>549.7679</v>
      </c>
      <c r="D32" s="391"/>
      <c r="E32" s="392">
        <v>596.9874</v>
      </c>
      <c r="F32" s="392"/>
      <c r="G32" s="391">
        <v>555.799657543531</v>
      </c>
      <c r="H32" s="391"/>
      <c r="I32" s="392">
        <v>596.9873999999999</v>
      </c>
      <c r="J32" s="392"/>
      <c r="K32" s="391">
        <v>163.95719</v>
      </c>
      <c r="L32" s="391"/>
      <c r="M32" s="392">
        <v>168.03993</v>
      </c>
      <c r="N32" s="392"/>
      <c r="O32" s="391">
        <v>61.54182</v>
      </c>
      <c r="P32" s="391"/>
      <c r="Q32" s="392">
        <v>65.89833999999999</v>
      </c>
      <c r="R32" s="392"/>
      <c r="S32" s="438">
        <v>248.4103278839435</v>
      </c>
      <c r="T32" s="438"/>
      <c r="U32" s="439">
        <v>278.9583599658762</v>
      </c>
      <c r="V32" s="440"/>
      <c r="W32" s="440"/>
      <c r="X32" s="440"/>
      <c r="Y32" s="440"/>
    </row>
    <row r="33" spans="2:25" ht="3.75" customHeight="1">
      <c r="B33" s="395"/>
      <c r="C33" s="396"/>
      <c r="D33" s="396"/>
      <c r="E33" s="397"/>
      <c r="F33" s="397"/>
      <c r="G33" s="396"/>
      <c r="H33" s="396"/>
      <c r="I33" s="397"/>
      <c r="J33" s="397"/>
      <c r="K33" s="396"/>
      <c r="L33" s="396"/>
      <c r="M33" s="397"/>
      <c r="N33" s="397"/>
      <c r="O33" s="396"/>
      <c r="P33" s="396"/>
      <c r="Q33" s="397"/>
      <c r="R33" s="397"/>
      <c r="S33" s="441"/>
      <c r="T33" s="441"/>
      <c r="U33" s="442"/>
      <c r="V33" s="443"/>
      <c r="W33" s="443"/>
      <c r="X33" s="443"/>
      <c r="Y33" s="443"/>
    </row>
    <row r="34" spans="2:25" ht="16.5" customHeight="1">
      <c r="B34" s="401" t="s">
        <v>215</v>
      </c>
      <c r="C34" s="391">
        <v>2749.90307</v>
      </c>
      <c r="D34" s="391"/>
      <c r="E34" s="392">
        <v>3030.36675</v>
      </c>
      <c r="F34" s="392"/>
      <c r="G34" s="391">
        <v>2410.2398061857803</v>
      </c>
      <c r="H34" s="391"/>
      <c r="I34" s="392">
        <v>3030.36675</v>
      </c>
      <c r="J34" s="392"/>
      <c r="K34" s="391">
        <v>345.18681</v>
      </c>
      <c r="L34" s="391"/>
      <c r="M34" s="392">
        <v>277.9163</v>
      </c>
      <c r="N34" s="392"/>
      <c r="O34" s="391">
        <v>237.6676</v>
      </c>
      <c r="P34" s="391"/>
      <c r="Q34" s="392">
        <v>126.12943</v>
      </c>
      <c r="R34" s="392"/>
      <c r="S34" s="438">
        <v>94.18048546785775</v>
      </c>
      <c r="T34" s="438"/>
      <c r="U34" s="439">
        <v>57.87545590741232</v>
      </c>
      <c r="V34" s="440"/>
      <c r="W34" s="440"/>
      <c r="X34" s="440"/>
      <c r="Y34" s="440"/>
    </row>
    <row r="35" spans="2:25" ht="3.75" customHeight="1">
      <c r="B35" s="395"/>
      <c r="C35" s="396"/>
      <c r="D35" s="396"/>
      <c r="E35" s="397"/>
      <c r="F35" s="397"/>
      <c r="G35" s="396"/>
      <c r="H35" s="396"/>
      <c r="I35" s="397"/>
      <c r="J35" s="397"/>
      <c r="K35" s="396"/>
      <c r="L35" s="396"/>
      <c r="M35" s="397"/>
      <c r="N35" s="397"/>
      <c r="O35" s="396"/>
      <c r="P35" s="396"/>
      <c r="Q35" s="397"/>
      <c r="R35" s="397"/>
      <c r="S35" s="441"/>
      <c r="T35" s="441"/>
      <c r="U35" s="442"/>
      <c r="V35" s="443"/>
      <c r="W35" s="443"/>
      <c r="X35" s="443"/>
      <c r="Y35" s="443"/>
    </row>
    <row r="36" spans="2:25" ht="17.25" customHeight="1">
      <c r="B36" s="384" t="s">
        <v>216</v>
      </c>
      <c r="C36" s="385">
        <v>166.55692000000002</v>
      </c>
      <c r="D36" s="385"/>
      <c r="E36" s="386">
        <v>114.03542</v>
      </c>
      <c r="F36" s="386"/>
      <c r="G36" s="385">
        <v>140.75496854923085</v>
      </c>
      <c r="H36" s="385"/>
      <c r="I36" s="386">
        <v>114.03541999999993</v>
      </c>
      <c r="J36" s="386"/>
      <c r="K36" s="385">
        <v>143.66559</v>
      </c>
      <c r="L36" s="385"/>
      <c r="M36" s="386">
        <v>84.36019</v>
      </c>
      <c r="N36" s="386"/>
      <c r="O36" s="385">
        <v>-1.1013199999999999</v>
      </c>
      <c r="P36" s="385"/>
      <c r="Q36" s="386">
        <v>-20.8965</v>
      </c>
      <c r="R36" s="386"/>
      <c r="S36" s="434">
        <v>-24.011351954645637</v>
      </c>
      <c r="T36" s="434"/>
      <c r="U36" s="435">
        <v>-448.6060278543522</v>
      </c>
      <c r="V36" s="435"/>
      <c r="W36" s="435"/>
      <c r="X36" s="435"/>
      <c r="Y36" s="435"/>
    </row>
    <row r="37" spans="2:25" ht="17.25" customHeight="1">
      <c r="B37" s="384" t="s">
        <v>179</v>
      </c>
      <c r="C37" s="385">
        <v>7.3150699999999995</v>
      </c>
      <c r="D37" s="385"/>
      <c r="E37" s="386">
        <v>13.6309</v>
      </c>
      <c r="F37" s="386"/>
      <c r="G37" s="385">
        <v>8.839613223075869</v>
      </c>
      <c r="H37" s="385"/>
      <c r="I37" s="386">
        <v>13.630900000000002</v>
      </c>
      <c r="J37" s="386"/>
      <c r="K37" s="385">
        <v>6.94376</v>
      </c>
      <c r="L37" s="385"/>
      <c r="M37" s="386">
        <v>12.27795</v>
      </c>
      <c r="N37" s="386"/>
      <c r="O37" s="385">
        <v>1.76272</v>
      </c>
      <c r="P37" s="385"/>
      <c r="Q37" s="386">
        <v>0.34479000000000004</v>
      </c>
      <c r="R37" s="386"/>
      <c r="S37" s="434">
        <v>350.70055131950284</v>
      </c>
      <c r="T37" s="434"/>
      <c r="U37" s="437" t="s">
        <v>211</v>
      </c>
      <c r="V37" s="435"/>
      <c r="W37" s="435"/>
      <c r="X37" s="435"/>
      <c r="Y37" s="435"/>
    </row>
    <row r="38" spans="2:25" ht="15.75" customHeight="1">
      <c r="B38" s="401" t="s">
        <v>217</v>
      </c>
      <c r="C38" s="391">
        <v>173.87198999999998</v>
      </c>
      <c r="D38" s="391"/>
      <c r="E38" s="392">
        <v>127.66632000000001</v>
      </c>
      <c r="F38" s="392"/>
      <c r="G38" s="391">
        <v>149.59458177230673</v>
      </c>
      <c r="H38" s="391"/>
      <c r="I38" s="392">
        <v>127.66631999999991</v>
      </c>
      <c r="J38" s="392"/>
      <c r="K38" s="391">
        <v>150.60935</v>
      </c>
      <c r="L38" s="391"/>
      <c r="M38" s="392">
        <v>96.63813999999999</v>
      </c>
      <c r="N38" s="392"/>
      <c r="O38" s="391">
        <v>0.6614</v>
      </c>
      <c r="P38" s="391"/>
      <c r="Q38" s="392">
        <v>-20.55171</v>
      </c>
      <c r="R38" s="392"/>
      <c r="S38" s="438">
        <v>12.995913550029664</v>
      </c>
      <c r="T38" s="438"/>
      <c r="U38" s="439">
        <v>-396.43619816024926</v>
      </c>
      <c r="V38" s="440"/>
      <c r="W38" s="440"/>
      <c r="X38" s="440"/>
      <c r="Y38" s="440"/>
    </row>
    <row r="39" spans="2:25" ht="3.75" customHeight="1">
      <c r="B39" s="395"/>
      <c r="C39" s="396"/>
      <c r="D39" s="396"/>
      <c r="E39" s="397"/>
      <c r="F39" s="397"/>
      <c r="G39" s="396"/>
      <c r="H39" s="396"/>
      <c r="I39" s="397"/>
      <c r="J39" s="397"/>
      <c r="K39" s="396"/>
      <c r="L39" s="396"/>
      <c r="M39" s="397"/>
      <c r="N39" s="397"/>
      <c r="O39" s="396"/>
      <c r="P39" s="396"/>
      <c r="Q39" s="397"/>
      <c r="R39" s="397"/>
      <c r="S39" s="441"/>
      <c r="T39" s="441"/>
      <c r="U39" s="442"/>
      <c r="V39" s="443"/>
      <c r="W39" s="443"/>
      <c r="X39" s="443"/>
      <c r="Y39" s="443"/>
    </row>
    <row r="40" spans="2:25" ht="16.5" customHeight="1">
      <c r="B40" s="445" t="s">
        <v>218</v>
      </c>
      <c r="C40" s="385">
        <v>1400.7041499999998</v>
      </c>
      <c r="D40" s="385"/>
      <c r="E40" s="386">
        <v>1489.33985</v>
      </c>
      <c r="F40" s="386"/>
      <c r="G40" s="385">
        <v>1338.369488586313</v>
      </c>
      <c r="H40" s="385"/>
      <c r="I40" s="386">
        <v>1489.3398499999996</v>
      </c>
      <c r="J40" s="386"/>
      <c r="K40" s="385">
        <v>559.86924</v>
      </c>
      <c r="L40" s="385"/>
      <c r="M40" s="386">
        <v>528.4936</v>
      </c>
      <c r="N40" s="386"/>
      <c r="O40" s="385">
        <v>28.17645</v>
      </c>
      <c r="P40" s="385"/>
      <c r="Q40" s="386">
        <v>-21.943630000000002</v>
      </c>
      <c r="R40" s="386"/>
      <c r="S40" s="434">
        <v>39.42763528006919</v>
      </c>
      <c r="T40" s="434"/>
      <c r="U40" s="435">
        <v>-34.07934431587103</v>
      </c>
      <c r="V40" s="435"/>
      <c r="W40" s="435"/>
      <c r="X40" s="435"/>
      <c r="Y40" s="435"/>
    </row>
    <row r="41" spans="2:25" ht="16.5" customHeight="1">
      <c r="B41" s="445" t="s">
        <v>219</v>
      </c>
      <c r="C41" s="385">
        <v>351.87421</v>
      </c>
      <c r="D41" s="385"/>
      <c r="E41" s="386">
        <v>422.22382</v>
      </c>
      <c r="F41" s="386"/>
      <c r="G41" s="385">
        <v>328.51310796797617</v>
      </c>
      <c r="H41" s="385"/>
      <c r="I41" s="386">
        <v>422.22382000000005</v>
      </c>
      <c r="J41" s="386"/>
      <c r="K41" s="385">
        <v>112.42797999999999</v>
      </c>
      <c r="L41" s="385"/>
      <c r="M41" s="386">
        <v>129.0223</v>
      </c>
      <c r="N41" s="386"/>
      <c r="O41" s="385">
        <v>-3.7616300000000003</v>
      </c>
      <c r="P41" s="385"/>
      <c r="Q41" s="386">
        <v>-64.32783</v>
      </c>
      <c r="R41" s="386"/>
      <c r="S41" s="434">
        <v>-12.194816071342478</v>
      </c>
      <c r="T41" s="434"/>
      <c r="U41" s="435">
        <v>-225.98523408321856</v>
      </c>
      <c r="V41" s="435"/>
      <c r="W41" s="435"/>
      <c r="X41" s="435"/>
      <c r="Y41" s="435"/>
    </row>
    <row r="42" spans="2:25" ht="16.5" customHeight="1">
      <c r="B42" s="446" t="s">
        <v>220</v>
      </c>
      <c r="C42" s="385">
        <v>437.95304</v>
      </c>
      <c r="D42" s="385"/>
      <c r="E42" s="386">
        <v>476.98091999999997</v>
      </c>
      <c r="F42" s="386"/>
      <c r="G42" s="385">
        <v>406.3975900309369</v>
      </c>
      <c r="H42" s="385"/>
      <c r="I42" s="386">
        <v>476.9809199999997</v>
      </c>
      <c r="J42" s="386"/>
      <c r="K42" s="385">
        <v>63.61146</v>
      </c>
      <c r="L42" s="385"/>
      <c r="M42" s="386">
        <v>50.036559999999994</v>
      </c>
      <c r="N42" s="386"/>
      <c r="O42" s="385">
        <v>3.92916</v>
      </c>
      <c r="P42" s="385"/>
      <c r="Q42" s="386">
        <v>0.37912</v>
      </c>
      <c r="R42" s="386"/>
      <c r="S42" s="434">
        <v>21.477647994447253</v>
      </c>
      <c r="T42" s="434"/>
      <c r="U42" s="437" t="s">
        <v>211</v>
      </c>
      <c r="V42" s="435"/>
      <c r="W42" s="435"/>
      <c r="X42" s="435"/>
      <c r="Y42" s="435"/>
    </row>
    <row r="43" spans="2:25" ht="16.5" customHeight="1">
      <c r="B43" s="446" t="s">
        <v>221</v>
      </c>
      <c r="C43" s="385">
        <v>180.12367999999998</v>
      </c>
      <c r="D43" s="385"/>
      <c r="E43" s="386">
        <v>198.64897</v>
      </c>
      <c r="F43" s="386"/>
      <c r="G43" s="385">
        <v>177.4901427351957</v>
      </c>
      <c r="H43" s="385"/>
      <c r="I43" s="386">
        <v>198.64896999999996</v>
      </c>
      <c r="J43" s="386"/>
      <c r="K43" s="385">
        <v>77.41714999999999</v>
      </c>
      <c r="L43" s="385"/>
      <c r="M43" s="386">
        <v>63.83823</v>
      </c>
      <c r="N43" s="386"/>
      <c r="O43" s="385">
        <v>18.79316</v>
      </c>
      <c r="P43" s="385"/>
      <c r="Q43" s="386">
        <v>10.819799999999999</v>
      </c>
      <c r="R43" s="386"/>
      <c r="S43" s="434">
        <v>532.7944763974649</v>
      </c>
      <c r="T43" s="434"/>
      <c r="U43" s="435">
        <v>303.3026038245973</v>
      </c>
      <c r="V43" s="435"/>
      <c r="W43" s="435"/>
      <c r="X43" s="435"/>
      <c r="Y43" s="435"/>
    </row>
    <row r="44" spans="2:25" ht="16.5" customHeight="1">
      <c r="B44" s="446" t="s">
        <v>222</v>
      </c>
      <c r="C44" s="385">
        <v>112.98805</v>
      </c>
      <c r="D44" s="385"/>
      <c r="E44" s="386">
        <v>117.08456</v>
      </c>
      <c r="F44" s="386"/>
      <c r="G44" s="385">
        <v>126.09000636367136</v>
      </c>
      <c r="H44" s="385"/>
      <c r="I44" s="386">
        <v>117.08456</v>
      </c>
      <c r="J44" s="386"/>
      <c r="K44" s="385">
        <v>48.46797</v>
      </c>
      <c r="L44" s="385"/>
      <c r="M44" s="386">
        <v>54.963660000000004</v>
      </c>
      <c r="N44" s="386"/>
      <c r="O44" s="385">
        <v>5.445720000000001</v>
      </c>
      <c r="P44" s="385"/>
      <c r="Q44" s="386">
        <v>2.8760700000000003</v>
      </c>
      <c r="R44" s="386"/>
      <c r="S44" s="434">
        <v>159.82482814719222</v>
      </c>
      <c r="T44" s="434"/>
      <c r="U44" s="444">
        <v>83.91661523276207</v>
      </c>
      <c r="V44" s="435"/>
      <c r="W44" s="435"/>
      <c r="X44" s="435"/>
      <c r="Y44" s="435"/>
    </row>
    <row r="45" spans="2:25" ht="16.5" customHeight="1">
      <c r="B45" s="446" t="s">
        <v>223</v>
      </c>
      <c r="C45" s="385">
        <v>209.91073</v>
      </c>
      <c r="D45" s="385"/>
      <c r="E45" s="386">
        <v>189.00457999999998</v>
      </c>
      <c r="F45" s="386"/>
      <c r="G45" s="385">
        <v>201.51965805559087</v>
      </c>
      <c r="H45" s="385"/>
      <c r="I45" s="386">
        <v>189.00457999999983</v>
      </c>
      <c r="J45" s="386"/>
      <c r="K45" s="385">
        <v>210.6321</v>
      </c>
      <c r="L45" s="385"/>
      <c r="M45" s="386">
        <v>189.54426999999998</v>
      </c>
      <c r="N45" s="386"/>
      <c r="O45" s="385">
        <v>16.7486</v>
      </c>
      <c r="P45" s="385"/>
      <c r="Q45" s="386">
        <v>25.32971</v>
      </c>
      <c r="R45" s="386"/>
      <c r="S45" s="434">
        <v>188.46211331362204</v>
      </c>
      <c r="T45" s="434"/>
      <c r="U45" s="435">
        <v>323.6520471812527</v>
      </c>
      <c r="V45" s="435"/>
      <c r="W45" s="435"/>
      <c r="X45" s="435"/>
      <c r="Y45" s="435"/>
    </row>
    <row r="46" spans="2:25" ht="16.5" customHeight="1">
      <c r="B46" s="446" t="s">
        <v>224</v>
      </c>
      <c r="C46" s="385">
        <v>106.07991</v>
      </c>
      <c r="D46" s="385"/>
      <c r="E46" s="386">
        <v>83.91502</v>
      </c>
      <c r="F46" s="386"/>
      <c r="G46" s="385">
        <v>96.66961596650518</v>
      </c>
      <c r="H46" s="385"/>
      <c r="I46" s="386">
        <v>83.91502000000001</v>
      </c>
      <c r="J46" s="386"/>
      <c r="K46" s="385">
        <v>43.99016</v>
      </c>
      <c r="L46" s="385"/>
      <c r="M46" s="386">
        <v>38.07151</v>
      </c>
      <c r="N46" s="386"/>
      <c r="O46" s="385">
        <v>0.4233</v>
      </c>
      <c r="P46" s="385"/>
      <c r="Q46" s="386">
        <v>1.24642</v>
      </c>
      <c r="R46" s="386"/>
      <c r="S46" s="436" t="s">
        <v>211</v>
      </c>
      <c r="T46" s="434"/>
      <c r="U46" s="437">
        <v>61.85254928040716</v>
      </c>
      <c r="V46" s="435"/>
      <c r="W46" s="437"/>
      <c r="X46" s="435"/>
      <c r="Y46" s="435"/>
    </row>
    <row r="47" spans="2:25" ht="16.5" customHeight="1">
      <c r="B47" s="384" t="s">
        <v>210</v>
      </c>
      <c r="C47" s="385">
        <v>1.7745299999999133</v>
      </c>
      <c r="D47" s="385"/>
      <c r="E47" s="386">
        <v>1.4819800000002488</v>
      </c>
      <c r="F47" s="386"/>
      <c r="G47" s="385">
        <v>1.6893674664368064</v>
      </c>
      <c r="H47" s="385"/>
      <c r="I47" s="386">
        <v>1.4819800000002488</v>
      </c>
      <c r="J47" s="386"/>
      <c r="K47" s="385">
        <v>3.3224199999999655</v>
      </c>
      <c r="L47" s="385"/>
      <c r="M47" s="386">
        <v>3.0170699999999897</v>
      </c>
      <c r="N47" s="386"/>
      <c r="O47" s="385">
        <v>-13.401860000000003</v>
      </c>
      <c r="P47" s="385"/>
      <c r="Q47" s="386">
        <v>1.7330800000000046</v>
      </c>
      <c r="R47" s="386"/>
      <c r="S47" s="436" t="s">
        <v>211</v>
      </c>
      <c r="T47" s="434"/>
      <c r="U47" s="437" t="s">
        <v>211</v>
      </c>
      <c r="V47" s="435"/>
      <c r="W47" s="435"/>
      <c r="X47" s="435"/>
      <c r="Y47" s="435"/>
    </row>
    <row r="48" spans="2:25" ht="16.5" customHeight="1">
      <c r="B48" s="446" t="s">
        <v>225</v>
      </c>
      <c r="C48" s="385">
        <v>0.5154500000000001</v>
      </c>
      <c r="D48" s="385"/>
      <c r="E48" s="386">
        <v>0.43604000000000004</v>
      </c>
      <c r="F48" s="386"/>
      <c r="G48" s="385">
        <v>0.5154499999999999</v>
      </c>
      <c r="H48" s="385"/>
      <c r="I48" s="386">
        <v>0.43604</v>
      </c>
      <c r="J48" s="386"/>
      <c r="K48" s="385">
        <v>0.6214</v>
      </c>
      <c r="L48" s="385"/>
      <c r="M48" s="386">
        <v>0.24073</v>
      </c>
      <c r="N48" s="386"/>
      <c r="O48" s="385">
        <v>0.43089</v>
      </c>
      <c r="P48" s="385"/>
      <c r="Q48" s="386">
        <v>0.044090000000000004</v>
      </c>
      <c r="R48" s="386"/>
      <c r="S48" s="436" t="s">
        <v>211</v>
      </c>
      <c r="T48" s="434"/>
      <c r="U48" s="437" t="s">
        <v>211</v>
      </c>
      <c r="V48" s="435"/>
      <c r="W48" s="435"/>
      <c r="X48" s="435"/>
      <c r="Y48" s="435"/>
    </row>
    <row r="49" spans="2:25" ht="16.5" customHeight="1">
      <c r="B49" s="401" t="s">
        <v>226</v>
      </c>
      <c r="C49" s="391">
        <v>1401.2196000000001</v>
      </c>
      <c r="D49" s="391"/>
      <c r="E49" s="392">
        <v>1489.77589</v>
      </c>
      <c r="F49" s="392"/>
      <c r="G49" s="391">
        <v>1338.884938586313</v>
      </c>
      <c r="H49" s="391"/>
      <c r="I49" s="392">
        <v>1489.7758899999997</v>
      </c>
      <c r="J49" s="392"/>
      <c r="K49" s="391">
        <v>560.49064</v>
      </c>
      <c r="L49" s="391"/>
      <c r="M49" s="392">
        <v>528.73433</v>
      </c>
      <c r="N49" s="392"/>
      <c r="O49" s="391">
        <v>28.60734</v>
      </c>
      <c r="P49" s="391"/>
      <c r="Q49" s="392">
        <v>-21.899540000000002</v>
      </c>
      <c r="R49" s="392"/>
      <c r="S49" s="438">
        <v>40.032306178305774</v>
      </c>
      <c r="T49" s="438"/>
      <c r="U49" s="439">
        <v>-34.01231914374344</v>
      </c>
      <c r="V49" s="435"/>
      <c r="W49" s="435"/>
      <c r="X49" s="435"/>
      <c r="Y49" s="435"/>
    </row>
    <row r="50" spans="2:25" ht="5.25" customHeight="1">
      <c r="B50" s="408"/>
      <c r="C50" s="403"/>
      <c r="D50" s="403"/>
      <c r="E50" s="404"/>
      <c r="F50" s="404"/>
      <c r="G50" s="403"/>
      <c r="H50" s="403"/>
      <c r="I50" s="404"/>
      <c r="J50" s="404"/>
      <c r="K50" s="403"/>
      <c r="L50" s="403"/>
      <c r="M50" s="404"/>
      <c r="N50" s="404"/>
      <c r="O50" s="403"/>
      <c r="P50" s="403"/>
      <c r="Q50" s="404"/>
      <c r="R50" s="404"/>
      <c r="S50" s="447"/>
      <c r="T50" s="447"/>
      <c r="U50" s="443"/>
      <c r="V50" s="435"/>
      <c r="W50" s="435"/>
      <c r="X50" s="435"/>
      <c r="Y50" s="435"/>
    </row>
    <row r="51" spans="2:25" ht="16.5" customHeight="1" thickBot="1">
      <c r="B51" s="408" t="s">
        <v>227</v>
      </c>
      <c r="C51" s="403">
        <v>-109.49907</v>
      </c>
      <c r="D51" s="403"/>
      <c r="E51" s="404">
        <v>-194.65193</v>
      </c>
      <c r="F51" s="404"/>
      <c r="G51" s="403">
        <v>-109.49907000000007</v>
      </c>
      <c r="H51" s="403"/>
      <c r="I51" s="404">
        <v>-194.65193000000002</v>
      </c>
      <c r="J51" s="404"/>
      <c r="K51" s="403">
        <v>0</v>
      </c>
      <c r="L51" s="403"/>
      <c r="M51" s="404">
        <v>0</v>
      </c>
      <c r="N51" s="404"/>
      <c r="O51" s="403">
        <v>-0.89501</v>
      </c>
      <c r="P51" s="403"/>
      <c r="Q51" s="404">
        <v>-4.63346</v>
      </c>
      <c r="R51" s="404"/>
      <c r="S51" s="436" t="s">
        <v>211</v>
      </c>
      <c r="T51" s="434"/>
      <c r="U51" s="437" t="s">
        <v>211</v>
      </c>
      <c r="V51" s="435"/>
      <c r="W51" s="435"/>
      <c r="X51" s="435"/>
      <c r="Y51" s="435"/>
    </row>
    <row r="52" spans="2:25" ht="17.25" customHeight="1" thickBot="1">
      <c r="B52" s="448" t="s">
        <v>185</v>
      </c>
      <c r="C52" s="449">
        <v>17048.846559999998</v>
      </c>
      <c r="D52" s="449"/>
      <c r="E52" s="450">
        <v>17353.67512</v>
      </c>
      <c r="F52" s="450"/>
      <c r="G52" s="449">
        <v>16632.201316726863</v>
      </c>
      <c r="H52" s="449"/>
      <c r="I52" s="450">
        <v>17938.675120000004</v>
      </c>
      <c r="J52" s="450"/>
      <c r="K52" s="449">
        <v>6327.4893600000005</v>
      </c>
      <c r="L52" s="449"/>
      <c r="M52" s="450">
        <v>6383.54076</v>
      </c>
      <c r="N52" s="450"/>
      <c r="O52" s="449">
        <v>1101.19272</v>
      </c>
      <c r="P52" s="449"/>
      <c r="Q52" s="450">
        <v>672.88224</v>
      </c>
      <c r="R52" s="450"/>
      <c r="S52" s="451">
        <v>76.32101815898878</v>
      </c>
      <c r="T52" s="451"/>
      <c r="U52" s="452">
        <v>49.86417585572549</v>
      </c>
      <c r="V52" s="435"/>
      <c r="W52" s="435"/>
      <c r="X52" s="435"/>
      <c r="Y52" s="435"/>
    </row>
    <row r="53" spans="2:25" ht="1.5" customHeight="1">
      <c r="B53" s="423"/>
      <c r="V53" s="435"/>
      <c r="W53" s="435"/>
      <c r="X53" s="435"/>
      <c r="Y53" s="435"/>
    </row>
    <row r="54" spans="2:25" ht="30" customHeight="1">
      <c r="B54" s="480" t="s">
        <v>228</v>
      </c>
      <c r="C54" s="480"/>
      <c r="D54" s="480"/>
      <c r="E54" s="480"/>
      <c r="F54" s="480"/>
      <c r="G54" s="480"/>
      <c r="H54" s="480"/>
      <c r="I54" s="480"/>
      <c r="J54" s="480"/>
      <c r="K54" s="480"/>
      <c r="L54" s="480"/>
      <c r="M54" s="480"/>
      <c r="N54" s="480"/>
      <c r="O54" s="480"/>
      <c r="P54" s="480"/>
      <c r="Q54" s="480"/>
      <c r="R54" s="480"/>
      <c r="S54" s="480"/>
      <c r="T54" s="480"/>
      <c r="U54" s="480"/>
      <c r="V54" s="435"/>
      <c r="W54" s="435"/>
      <c r="X54" s="435"/>
      <c r="Y54" s="435"/>
    </row>
    <row r="55" spans="2:25" ht="30" customHeight="1">
      <c r="B55" s="480" t="s">
        <v>229</v>
      </c>
      <c r="C55" s="480"/>
      <c r="D55" s="480"/>
      <c r="E55" s="480"/>
      <c r="F55" s="480"/>
      <c r="G55" s="480"/>
      <c r="H55" s="480"/>
      <c r="I55" s="480"/>
      <c r="J55" s="480"/>
      <c r="K55" s="480"/>
      <c r="L55" s="480"/>
      <c r="M55" s="480"/>
      <c r="N55" s="480"/>
      <c r="O55" s="480"/>
      <c r="P55" s="480"/>
      <c r="Q55" s="480"/>
      <c r="R55" s="480"/>
      <c r="S55" s="480"/>
      <c r="T55" s="480"/>
      <c r="U55" s="480"/>
      <c r="V55" s="435"/>
      <c r="W55" s="435"/>
      <c r="X55" s="435"/>
      <c r="Y55" s="435"/>
    </row>
    <row r="56" spans="2:18" ht="16.5" customHeight="1">
      <c r="B56" s="453" t="s">
        <v>230</v>
      </c>
      <c r="C56" s="454"/>
      <c r="D56" s="454"/>
      <c r="E56" s="454"/>
      <c r="F56" s="454"/>
      <c r="G56" s="454"/>
      <c r="H56" s="454"/>
      <c r="I56" s="454"/>
      <c r="J56" s="454"/>
      <c r="K56" s="454"/>
      <c r="L56" s="454"/>
      <c r="M56" s="454"/>
      <c r="N56" s="454"/>
      <c r="O56" s="454"/>
      <c r="P56" s="454"/>
      <c r="Q56" s="454"/>
      <c r="R56" s="454"/>
    </row>
    <row r="57" spans="1:42" s="426" customFormat="1" ht="16.5" customHeight="1">
      <c r="A57" s="425"/>
      <c r="B57" s="453" t="s">
        <v>231</v>
      </c>
      <c r="C57" s="454"/>
      <c r="D57" s="454"/>
      <c r="E57" s="454"/>
      <c r="F57" s="454"/>
      <c r="G57" s="454"/>
      <c r="H57" s="454"/>
      <c r="I57" s="454"/>
      <c r="J57" s="454"/>
      <c r="K57" s="454"/>
      <c r="L57" s="454"/>
      <c r="M57" s="454"/>
      <c r="N57" s="454"/>
      <c r="O57" s="454"/>
      <c r="P57" s="454"/>
      <c r="Q57" s="454"/>
      <c r="R57" s="454"/>
      <c r="S57" s="373"/>
      <c r="T57" s="373"/>
      <c r="U57" s="425"/>
      <c r="V57" s="373"/>
      <c r="AB57" s="373"/>
      <c r="AC57" s="373"/>
      <c r="AD57" s="373"/>
      <c r="AE57" s="373"/>
      <c r="AF57" s="373"/>
      <c r="AG57" s="373"/>
      <c r="AH57" s="373"/>
      <c r="AI57" s="373"/>
      <c r="AJ57" s="373"/>
      <c r="AK57" s="373"/>
      <c r="AL57" s="373"/>
      <c r="AM57" s="373"/>
      <c r="AN57" s="373"/>
      <c r="AO57" s="373"/>
      <c r="AP57" s="373"/>
    </row>
    <row r="58" spans="1:42" s="426" customFormat="1" ht="16.5" customHeight="1">
      <c r="A58" s="425"/>
      <c r="B58" s="453" t="s">
        <v>232</v>
      </c>
      <c r="C58" s="454"/>
      <c r="D58" s="454"/>
      <c r="E58" s="454"/>
      <c r="F58" s="454"/>
      <c r="G58" s="454"/>
      <c r="H58" s="454"/>
      <c r="I58" s="454"/>
      <c r="J58" s="454"/>
      <c r="K58" s="454"/>
      <c r="L58" s="454"/>
      <c r="M58" s="454"/>
      <c r="N58" s="454"/>
      <c r="O58" s="454"/>
      <c r="P58" s="454"/>
      <c r="Q58" s="454"/>
      <c r="R58" s="454"/>
      <c r="S58" s="373"/>
      <c r="T58" s="373"/>
      <c r="U58" s="425"/>
      <c r="V58" s="373"/>
      <c r="AB58" s="373"/>
      <c r="AC58" s="373"/>
      <c r="AD58" s="373"/>
      <c r="AE58" s="373"/>
      <c r="AF58" s="373"/>
      <c r="AG58" s="373"/>
      <c r="AH58" s="373"/>
      <c r="AI58" s="373"/>
      <c r="AJ58" s="373"/>
      <c r="AK58" s="373"/>
      <c r="AL58" s="373"/>
      <c r="AM58" s="373"/>
      <c r="AN58" s="373"/>
      <c r="AO58" s="373"/>
      <c r="AP58" s="373"/>
    </row>
    <row r="59" spans="1:42" s="426" customFormat="1" ht="16.5" customHeight="1">
      <c r="A59" s="425"/>
      <c r="B59" s="453" t="s">
        <v>250</v>
      </c>
      <c r="C59" s="454"/>
      <c r="D59" s="454"/>
      <c r="E59" s="454"/>
      <c r="F59" s="454"/>
      <c r="G59" s="454"/>
      <c r="H59" s="454"/>
      <c r="I59" s="454"/>
      <c r="J59" s="454"/>
      <c r="K59" s="454"/>
      <c r="L59" s="454"/>
      <c r="M59" s="454"/>
      <c r="N59" s="454"/>
      <c r="O59" s="454"/>
      <c r="P59" s="454"/>
      <c r="Q59" s="454"/>
      <c r="R59" s="454"/>
      <c r="S59" s="373"/>
      <c r="T59" s="373"/>
      <c r="U59" s="425"/>
      <c r="V59" s="373"/>
      <c r="AB59" s="373"/>
      <c r="AC59" s="373"/>
      <c r="AD59" s="373"/>
      <c r="AE59" s="373"/>
      <c r="AF59" s="373"/>
      <c r="AG59" s="373"/>
      <c r="AH59" s="373"/>
      <c r="AI59" s="373"/>
      <c r="AJ59" s="373"/>
      <c r="AK59" s="373"/>
      <c r="AL59" s="373"/>
      <c r="AM59" s="373"/>
      <c r="AN59" s="373"/>
      <c r="AO59" s="373"/>
      <c r="AP59" s="373"/>
    </row>
    <row r="60" spans="1:42" s="426" customFormat="1" ht="16.5" customHeight="1">
      <c r="A60" s="425"/>
      <c r="B60" s="453" t="s">
        <v>233</v>
      </c>
      <c r="C60" s="454"/>
      <c r="D60" s="454"/>
      <c r="E60" s="454"/>
      <c r="F60" s="454"/>
      <c r="G60" s="454"/>
      <c r="H60" s="454"/>
      <c r="I60" s="454"/>
      <c r="J60" s="454"/>
      <c r="K60" s="454"/>
      <c r="L60" s="454"/>
      <c r="M60" s="454"/>
      <c r="N60" s="454"/>
      <c r="O60" s="454"/>
      <c r="P60" s="454"/>
      <c r="Q60" s="454"/>
      <c r="R60" s="454"/>
      <c r="S60" s="373"/>
      <c r="T60" s="373"/>
      <c r="U60" s="425"/>
      <c r="V60" s="373"/>
      <c r="AB60" s="373"/>
      <c r="AC60" s="373"/>
      <c r="AD60" s="373"/>
      <c r="AE60" s="373"/>
      <c r="AF60" s="373"/>
      <c r="AG60" s="373"/>
      <c r="AH60" s="373"/>
      <c r="AI60" s="373"/>
      <c r="AJ60" s="373"/>
      <c r="AK60" s="373"/>
      <c r="AL60" s="373"/>
      <c r="AM60" s="373"/>
      <c r="AN60" s="373"/>
      <c r="AO60" s="373"/>
      <c r="AP60" s="373"/>
    </row>
    <row r="61" spans="1:42" s="426" customFormat="1" ht="6" customHeight="1">
      <c r="A61" s="425"/>
      <c r="B61" s="453"/>
      <c r="C61" s="454"/>
      <c r="D61" s="454"/>
      <c r="E61" s="454"/>
      <c r="F61" s="454"/>
      <c r="G61" s="454"/>
      <c r="H61" s="454"/>
      <c r="I61" s="454"/>
      <c r="J61" s="454"/>
      <c r="K61" s="454"/>
      <c r="L61" s="454"/>
      <c r="M61" s="454"/>
      <c r="N61" s="454"/>
      <c r="O61" s="454"/>
      <c r="P61" s="454"/>
      <c r="Q61" s="454"/>
      <c r="R61" s="454"/>
      <c r="S61" s="373"/>
      <c r="T61" s="373"/>
      <c r="U61" s="425"/>
      <c r="V61" s="373"/>
      <c r="AB61" s="373"/>
      <c r="AC61" s="373"/>
      <c r="AD61" s="373"/>
      <c r="AE61" s="373"/>
      <c r="AF61" s="373"/>
      <c r="AG61" s="373"/>
      <c r="AH61" s="373"/>
      <c r="AI61" s="373"/>
      <c r="AJ61" s="373"/>
      <c r="AK61" s="373"/>
      <c r="AL61" s="373"/>
      <c r="AM61" s="373"/>
      <c r="AN61" s="373"/>
      <c r="AO61" s="373"/>
      <c r="AP61" s="373"/>
    </row>
    <row r="62" spans="1:42" s="426" customFormat="1" ht="16.5" customHeight="1">
      <c r="A62" s="425"/>
      <c r="B62" s="453"/>
      <c r="C62" s="454"/>
      <c r="D62" s="454"/>
      <c r="E62" s="454"/>
      <c r="F62" s="454"/>
      <c r="G62" s="454"/>
      <c r="H62" s="454"/>
      <c r="I62" s="454"/>
      <c r="J62" s="454"/>
      <c r="K62" s="454"/>
      <c r="L62" s="454"/>
      <c r="M62" s="454"/>
      <c r="N62" s="454"/>
      <c r="O62" s="454"/>
      <c r="P62" s="454"/>
      <c r="Q62" s="454"/>
      <c r="R62" s="454"/>
      <c r="S62" s="373"/>
      <c r="T62" s="373"/>
      <c r="U62" s="425"/>
      <c r="V62" s="373"/>
      <c r="AB62" s="373"/>
      <c r="AC62" s="373"/>
      <c r="AD62" s="373"/>
      <c r="AE62" s="373"/>
      <c r="AF62" s="373"/>
      <c r="AG62" s="373"/>
      <c r="AH62" s="373"/>
      <c r="AI62" s="373"/>
      <c r="AJ62" s="373"/>
      <c r="AK62" s="373"/>
      <c r="AL62" s="373"/>
      <c r="AM62" s="373"/>
      <c r="AN62" s="373"/>
      <c r="AO62" s="373"/>
      <c r="AP62" s="373"/>
    </row>
    <row r="63" spans="1:42" s="426" customFormat="1" ht="16.5" customHeight="1">
      <c r="A63" s="425"/>
      <c r="B63" s="453"/>
      <c r="C63" s="454"/>
      <c r="D63" s="454"/>
      <c r="E63" s="454"/>
      <c r="F63" s="454"/>
      <c r="G63" s="454"/>
      <c r="H63" s="454"/>
      <c r="I63" s="454"/>
      <c r="J63" s="454"/>
      <c r="K63" s="454"/>
      <c r="L63" s="454"/>
      <c r="M63" s="454"/>
      <c r="N63" s="454"/>
      <c r="O63" s="454"/>
      <c r="P63" s="454"/>
      <c r="Q63" s="454"/>
      <c r="R63" s="454"/>
      <c r="S63" s="373"/>
      <c r="T63" s="373"/>
      <c r="U63" s="425"/>
      <c r="V63" s="373"/>
      <c r="AB63" s="373"/>
      <c r="AC63" s="373"/>
      <c r="AD63" s="373"/>
      <c r="AE63" s="373"/>
      <c r="AF63" s="373"/>
      <c r="AG63" s="373"/>
      <c r="AH63" s="373"/>
      <c r="AI63" s="373"/>
      <c r="AJ63" s="373"/>
      <c r="AK63" s="373"/>
      <c r="AL63" s="373"/>
      <c r="AM63" s="373"/>
      <c r="AN63" s="373"/>
      <c r="AO63" s="373"/>
      <c r="AP63" s="373"/>
    </row>
    <row r="65" ht="12.75">
      <c r="A65" s="373"/>
    </row>
    <row r="66" ht="12.75">
      <c r="A66" s="373"/>
    </row>
    <row r="67" ht="12.75">
      <c r="A67" s="373"/>
    </row>
    <row r="68" ht="12.75">
      <c r="A68" s="373"/>
    </row>
  </sheetData>
  <sheetProtection/>
  <mergeCells count="16">
    <mergeCell ref="S6:U6"/>
    <mergeCell ref="W6:Y6"/>
    <mergeCell ref="B54:U54"/>
    <mergeCell ref="B55:U55"/>
    <mergeCell ref="C5:E5"/>
    <mergeCell ref="G5:I5"/>
    <mergeCell ref="C6:E6"/>
    <mergeCell ref="G6:I6"/>
    <mergeCell ref="K6:M6"/>
    <mergeCell ref="O6:Q6"/>
    <mergeCell ref="C4:E4"/>
    <mergeCell ref="G4:I4"/>
    <mergeCell ref="K4:M4"/>
    <mergeCell ref="O4:Q4"/>
    <mergeCell ref="S4:U4"/>
    <mergeCell ref="W4:Y4"/>
  </mergeCells>
  <printOptions/>
  <pageMargins left="0.7874015748031497" right="0.3937007874015748" top="0.3937007874015748" bottom="0.07874015748031496" header="0.1968503937007874" footer="0.5118110236220472"/>
  <pageSetup horizontalDpi="600" verticalDpi="600" orientation="landscape" paperSize="9" scale="58" r:id="rId2"/>
  <headerFooter alignWithMargins="0">
    <oddHeader>&amp;R&amp;G</oddHead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2:AA66"/>
  <sheetViews>
    <sheetView showGridLines="0" zoomScale="70" zoomScaleNormal="70" zoomScaleSheetLayoutView="90" workbookViewId="0" topLeftCell="A1">
      <selection activeCell="K57" sqref="K57"/>
    </sheetView>
  </sheetViews>
  <sheetFormatPr defaultColWidth="9.140625" defaultRowHeight="12.75"/>
  <cols>
    <col min="1" max="1" width="1.8515625" style="425" customWidth="1"/>
    <col min="2" max="2" width="48.28125" style="373" customWidth="1"/>
    <col min="3" max="3" width="14.28125" style="373" customWidth="1"/>
    <col min="4" max="4" width="2.140625" style="373" customWidth="1"/>
    <col min="5" max="5" width="14.28125" style="373" customWidth="1"/>
    <col min="6" max="6" width="2.140625" style="373" customWidth="1"/>
    <col min="7" max="7" width="14.28125" style="373" customWidth="1"/>
    <col min="8" max="8" width="2.140625" style="373" customWidth="1"/>
    <col min="9" max="9" width="14.28125" style="373" customWidth="1"/>
    <col min="10" max="10" width="2.140625" style="373" customWidth="1"/>
    <col min="11" max="11" width="14.28125" style="373" customWidth="1"/>
    <col min="12" max="12" width="2.140625" style="373" customWidth="1"/>
    <col min="13" max="13" width="14.28125" style="373" customWidth="1"/>
    <col min="14" max="14" width="2.140625" style="373" customWidth="1"/>
    <col min="15" max="15" width="14.28125" style="373" customWidth="1"/>
    <col min="16" max="16" width="2.140625" style="373" customWidth="1"/>
    <col min="17" max="17" width="14.28125" style="373" customWidth="1"/>
    <col min="18" max="18" width="2.140625" style="373" customWidth="1"/>
    <col min="19" max="19" width="14.28125" style="373" customWidth="1"/>
    <col min="20" max="20" width="2.140625" style="373" customWidth="1"/>
    <col min="21" max="21" width="14.28125" style="373" customWidth="1"/>
    <col min="22" max="22" width="2.7109375" style="373" customWidth="1"/>
    <col min="23" max="23" width="14.28125" style="426" customWidth="1"/>
    <col min="24" max="24" width="2.140625" style="426" customWidth="1"/>
    <col min="25" max="25" width="14.28125" style="426" customWidth="1"/>
    <col min="26" max="26" width="3.00390625" style="426" customWidth="1"/>
    <col min="27" max="27" width="14.28125" style="426" customWidth="1"/>
    <col min="28" max="28" width="3.00390625" style="373" customWidth="1"/>
    <col min="29" max="29" width="14.28125" style="373" customWidth="1"/>
    <col min="30" max="30" width="3.00390625" style="373" customWidth="1"/>
    <col min="31" max="31" width="11.421875" style="373" customWidth="1"/>
    <col min="32" max="32" width="2.7109375" style="373" customWidth="1"/>
    <col min="33" max="33" width="11.421875" style="373" customWidth="1"/>
    <col min="34" max="34" width="2.7109375" style="373" customWidth="1"/>
    <col min="35" max="35" width="11.421875" style="373" customWidth="1"/>
    <col min="36" max="36" width="2.7109375" style="373" customWidth="1"/>
    <col min="37" max="37" width="11.421875" style="373" customWidth="1"/>
    <col min="38" max="38" width="2.7109375" style="373" customWidth="1"/>
    <col min="39" max="39" width="11.421875" style="373" customWidth="1"/>
    <col min="40" max="40" width="2.7109375" style="373" customWidth="1"/>
    <col min="41" max="41" width="11.421875" style="373" customWidth="1"/>
    <col min="42" max="42" width="2.7109375" style="373" customWidth="1"/>
    <col min="43" max="16384" width="9.140625" style="373" customWidth="1"/>
  </cols>
  <sheetData>
    <row r="1" ht="6" customHeight="1"/>
    <row r="2" spans="1:27" s="375" customFormat="1" ht="17.25" customHeight="1">
      <c r="A2" s="427"/>
      <c r="B2" s="374" t="s">
        <v>197</v>
      </c>
      <c r="W2" s="428"/>
      <c r="X2" s="428"/>
      <c r="Y2" s="428"/>
      <c r="Z2" s="428"/>
      <c r="AA2" s="428"/>
    </row>
    <row r="3" ht="15.75" customHeight="1" thickBot="1">
      <c r="B3" s="376" t="s">
        <v>194</v>
      </c>
    </row>
    <row r="4" spans="2:25" ht="24" customHeight="1" thickBot="1">
      <c r="B4" s="375"/>
      <c r="C4" s="475" t="s">
        <v>198</v>
      </c>
      <c r="D4" s="475"/>
      <c r="E4" s="475"/>
      <c r="F4" s="377"/>
      <c r="G4" s="475" t="s">
        <v>198</v>
      </c>
      <c r="H4" s="475"/>
      <c r="I4" s="475"/>
      <c r="J4" s="377"/>
      <c r="K4" s="475" t="s">
        <v>3</v>
      </c>
      <c r="L4" s="475"/>
      <c r="M4" s="475"/>
      <c r="N4" s="377"/>
      <c r="O4" s="475" t="s">
        <v>58</v>
      </c>
      <c r="P4" s="475"/>
      <c r="Q4" s="475"/>
      <c r="R4" s="377"/>
      <c r="S4" s="475" t="s">
        <v>199</v>
      </c>
      <c r="T4" s="475"/>
      <c r="U4" s="475"/>
      <c r="V4" s="429"/>
      <c r="W4" s="478"/>
      <c r="X4" s="478"/>
      <c r="Y4" s="478"/>
    </row>
    <row r="5" spans="2:18" ht="17.25" customHeight="1" thickBot="1">
      <c r="B5" s="378"/>
      <c r="C5" s="475" t="s">
        <v>141</v>
      </c>
      <c r="D5" s="475"/>
      <c r="E5" s="475"/>
      <c r="F5" s="377"/>
      <c r="G5" s="475" t="s">
        <v>200</v>
      </c>
      <c r="H5" s="475"/>
      <c r="I5" s="475"/>
      <c r="J5" s="430"/>
      <c r="K5" s="430"/>
      <c r="L5" s="430"/>
      <c r="M5" s="430"/>
      <c r="N5" s="430"/>
      <c r="O5" s="430"/>
      <c r="P5" s="430"/>
      <c r="Q5" s="430"/>
      <c r="R5" s="429"/>
    </row>
    <row r="6" spans="2:25" ht="17.25" customHeight="1" thickBot="1">
      <c r="B6" s="378"/>
      <c r="C6" s="481" t="s">
        <v>201</v>
      </c>
      <c r="D6" s="481"/>
      <c r="E6" s="481"/>
      <c r="F6" s="431"/>
      <c r="G6" s="481" t="s">
        <v>201</v>
      </c>
      <c r="H6" s="481"/>
      <c r="I6" s="481"/>
      <c r="J6" s="431"/>
      <c r="K6" s="481" t="s">
        <v>201</v>
      </c>
      <c r="L6" s="481"/>
      <c r="M6" s="481"/>
      <c r="N6" s="431"/>
      <c r="O6" s="481" t="s">
        <v>201</v>
      </c>
      <c r="P6" s="481"/>
      <c r="Q6" s="481"/>
      <c r="R6" s="432"/>
      <c r="S6" s="479" t="s">
        <v>202</v>
      </c>
      <c r="T6" s="479"/>
      <c r="U6" s="479"/>
      <c r="V6" s="432"/>
      <c r="W6" s="479"/>
      <c r="X6" s="479"/>
      <c r="Y6" s="479"/>
    </row>
    <row r="7" spans="2:25" ht="18" customHeight="1" thickBot="1">
      <c r="B7" s="381"/>
      <c r="C7" s="382">
        <v>2015</v>
      </c>
      <c r="D7" s="382"/>
      <c r="E7" s="383">
        <v>2014</v>
      </c>
      <c r="F7" s="383"/>
      <c r="G7" s="382">
        <v>2015</v>
      </c>
      <c r="H7" s="382"/>
      <c r="I7" s="383">
        <v>2014</v>
      </c>
      <c r="J7" s="383"/>
      <c r="K7" s="382">
        <v>2015</v>
      </c>
      <c r="L7" s="382"/>
      <c r="M7" s="383">
        <v>2014</v>
      </c>
      <c r="N7" s="383"/>
      <c r="O7" s="382">
        <v>2015</v>
      </c>
      <c r="P7" s="382"/>
      <c r="Q7" s="383">
        <v>2014</v>
      </c>
      <c r="R7" s="383"/>
      <c r="S7" s="382">
        <v>2015</v>
      </c>
      <c r="T7" s="382"/>
      <c r="U7" s="383">
        <v>2014</v>
      </c>
      <c r="V7" s="433"/>
      <c r="W7" s="433"/>
      <c r="X7" s="433"/>
      <c r="Y7" s="433"/>
    </row>
    <row r="8" spans="2:25" ht="16.5" customHeight="1">
      <c r="B8" s="384" t="s">
        <v>203</v>
      </c>
      <c r="C8" s="385">
        <v>17742.48306</v>
      </c>
      <c r="D8" s="385"/>
      <c r="E8" s="386">
        <v>19014.12904</v>
      </c>
      <c r="F8" s="386"/>
      <c r="G8" s="385">
        <v>17742.483060000002</v>
      </c>
      <c r="H8" s="385"/>
      <c r="I8" s="386">
        <v>19014.129040000003</v>
      </c>
      <c r="J8" s="386"/>
      <c r="K8" s="385">
        <v>10520.17021</v>
      </c>
      <c r="L8" s="385"/>
      <c r="M8" s="386">
        <v>11467.86312</v>
      </c>
      <c r="N8" s="386"/>
      <c r="O8" s="385">
        <v>1256.69276</v>
      </c>
      <c r="P8" s="385"/>
      <c r="Q8" s="386">
        <v>1079.26003</v>
      </c>
      <c r="R8" s="386"/>
      <c r="S8" s="434">
        <v>59.602649428450626</v>
      </c>
      <c r="T8" s="434"/>
      <c r="U8" s="435">
        <v>55.32636295610267</v>
      </c>
      <c r="V8" s="435"/>
      <c r="W8" s="435"/>
      <c r="X8" s="435"/>
      <c r="Y8" s="435"/>
    </row>
    <row r="9" spans="2:25" ht="16.5" customHeight="1">
      <c r="B9" s="384" t="s">
        <v>204</v>
      </c>
      <c r="C9" s="385">
        <v>3257.3783399999998</v>
      </c>
      <c r="D9" s="385"/>
      <c r="E9" s="386">
        <v>3244.76483</v>
      </c>
      <c r="F9" s="386"/>
      <c r="G9" s="385">
        <v>3257.3783399999998</v>
      </c>
      <c r="H9" s="385"/>
      <c r="I9" s="386">
        <v>3244.7648299999996</v>
      </c>
      <c r="J9" s="386"/>
      <c r="K9" s="385">
        <v>3257.0062900000003</v>
      </c>
      <c r="L9" s="385"/>
      <c r="M9" s="386">
        <v>3244.35752</v>
      </c>
      <c r="N9" s="386"/>
      <c r="O9" s="385">
        <v>213.57692</v>
      </c>
      <c r="P9" s="385"/>
      <c r="Q9" s="386">
        <v>208.58272</v>
      </c>
      <c r="R9" s="386"/>
      <c r="S9" s="434">
        <v>74.50522291542786</v>
      </c>
      <c r="T9" s="434"/>
      <c r="U9" s="435">
        <v>77.44477479714344</v>
      </c>
      <c r="V9" s="435"/>
      <c r="W9" s="435"/>
      <c r="X9" s="435"/>
      <c r="Y9" s="435"/>
    </row>
    <row r="10" spans="2:25" ht="16.5" customHeight="1">
      <c r="B10" s="384" t="s">
        <v>146</v>
      </c>
      <c r="C10" s="385">
        <v>1841.52855</v>
      </c>
      <c r="D10" s="385"/>
      <c r="E10" s="386">
        <v>1654.7066</v>
      </c>
      <c r="F10" s="386"/>
      <c r="G10" s="385">
        <v>1616.8843242186072</v>
      </c>
      <c r="H10" s="385"/>
      <c r="I10" s="386">
        <v>1654.7065999999998</v>
      </c>
      <c r="J10" s="386"/>
      <c r="K10" s="385">
        <v>500.73624</v>
      </c>
      <c r="L10" s="385"/>
      <c r="M10" s="386">
        <v>519.32839</v>
      </c>
      <c r="N10" s="386"/>
      <c r="O10" s="385">
        <v>75.24289</v>
      </c>
      <c r="P10" s="385"/>
      <c r="Q10" s="386">
        <v>83.35578</v>
      </c>
      <c r="R10" s="386"/>
      <c r="S10" s="434">
        <v>50.45822867124805</v>
      </c>
      <c r="T10" s="434"/>
      <c r="U10" s="435">
        <v>61.58557138430265</v>
      </c>
      <c r="V10" s="435"/>
      <c r="W10" s="435"/>
      <c r="X10" s="435"/>
      <c r="Y10" s="435"/>
    </row>
    <row r="11" spans="2:25" ht="16.5" customHeight="1">
      <c r="B11" s="384" t="s">
        <v>147</v>
      </c>
      <c r="C11" s="385">
        <v>398.86333</v>
      </c>
      <c r="D11" s="385"/>
      <c r="E11" s="386">
        <v>405.15770000000003</v>
      </c>
      <c r="F11" s="386"/>
      <c r="G11" s="385">
        <v>398.86332999999996</v>
      </c>
      <c r="H11" s="385"/>
      <c r="I11" s="386">
        <v>405.15770000000003</v>
      </c>
      <c r="J11" s="386"/>
      <c r="K11" s="385">
        <v>316.92571000000004</v>
      </c>
      <c r="L11" s="385"/>
      <c r="M11" s="386">
        <v>325.05436</v>
      </c>
      <c r="N11" s="386"/>
      <c r="O11" s="385">
        <v>32.72309</v>
      </c>
      <c r="P11" s="385"/>
      <c r="Q11" s="386">
        <v>37.00907</v>
      </c>
      <c r="R11" s="386"/>
      <c r="S11" s="434">
        <v>66.4071892485516</v>
      </c>
      <c r="T11" s="434"/>
      <c r="U11" s="435">
        <v>80.05411638514258</v>
      </c>
      <c r="V11" s="435"/>
      <c r="W11" s="435"/>
      <c r="X11" s="435"/>
      <c r="Y11" s="435"/>
    </row>
    <row r="12" spans="2:25" ht="16.5" customHeight="1">
      <c r="B12" s="384" t="s">
        <v>205</v>
      </c>
      <c r="C12" s="385">
        <v>817.8918000000001</v>
      </c>
      <c r="D12" s="385"/>
      <c r="E12" s="386">
        <v>857.1275899999999</v>
      </c>
      <c r="F12" s="386"/>
      <c r="G12" s="385">
        <v>817.0479544008738</v>
      </c>
      <c r="H12" s="385"/>
      <c r="I12" s="386">
        <v>857.12759</v>
      </c>
      <c r="J12" s="386"/>
      <c r="K12" s="385">
        <v>520.34006</v>
      </c>
      <c r="L12" s="385"/>
      <c r="M12" s="386">
        <v>516.20295</v>
      </c>
      <c r="N12" s="386"/>
      <c r="O12" s="385">
        <v>128.84323</v>
      </c>
      <c r="P12" s="385"/>
      <c r="Q12" s="386">
        <v>118.37613</v>
      </c>
      <c r="R12" s="386"/>
      <c r="S12" s="434">
        <v>376.790217328854</v>
      </c>
      <c r="T12" s="434"/>
      <c r="U12" s="435">
        <v>358.4803481275951</v>
      </c>
      <c r="V12" s="435"/>
      <c r="W12" s="435"/>
      <c r="X12" s="435"/>
      <c r="Y12" s="435"/>
    </row>
    <row r="13" spans="2:25" ht="16.5" customHeight="1">
      <c r="B13" s="384" t="s">
        <v>206</v>
      </c>
      <c r="C13" s="385">
        <v>193.52789</v>
      </c>
      <c r="D13" s="385"/>
      <c r="E13" s="386">
        <v>185.25204000000002</v>
      </c>
      <c r="F13" s="386"/>
      <c r="G13" s="385">
        <v>193.36398700368878</v>
      </c>
      <c r="H13" s="385"/>
      <c r="I13" s="386">
        <v>185.25204000000002</v>
      </c>
      <c r="J13" s="386"/>
      <c r="K13" s="385">
        <v>87.77933</v>
      </c>
      <c r="L13" s="385"/>
      <c r="M13" s="386">
        <v>73.36636999999999</v>
      </c>
      <c r="N13" s="386"/>
      <c r="O13" s="385">
        <v>26.76282</v>
      </c>
      <c r="P13" s="385"/>
      <c r="Q13" s="386">
        <v>20.51863</v>
      </c>
      <c r="R13" s="386"/>
      <c r="S13" s="434">
        <v>468.9009551194573</v>
      </c>
      <c r="T13" s="434"/>
      <c r="U13" s="435">
        <v>374.0797800089011</v>
      </c>
      <c r="V13" s="435"/>
      <c r="W13" s="435"/>
      <c r="X13" s="435"/>
      <c r="Y13" s="435"/>
    </row>
    <row r="14" spans="2:25" ht="16.5" customHeight="1">
      <c r="B14" s="384" t="s">
        <v>207</v>
      </c>
      <c r="C14" s="385">
        <v>246.71961</v>
      </c>
      <c r="D14" s="385"/>
      <c r="E14" s="386">
        <v>252.3475</v>
      </c>
      <c r="F14" s="386"/>
      <c r="G14" s="385">
        <v>246.71961000000002</v>
      </c>
      <c r="H14" s="385"/>
      <c r="I14" s="386">
        <v>252.3475</v>
      </c>
      <c r="J14" s="386"/>
      <c r="K14" s="385">
        <v>199.45803</v>
      </c>
      <c r="L14" s="385"/>
      <c r="M14" s="386">
        <v>209.77489000000003</v>
      </c>
      <c r="N14" s="386"/>
      <c r="O14" s="385">
        <v>34.30396</v>
      </c>
      <c r="P14" s="385"/>
      <c r="Q14" s="386">
        <v>37.92965</v>
      </c>
      <c r="R14" s="386"/>
      <c r="S14" s="434">
        <v>270.1293812103047</v>
      </c>
      <c r="T14" s="434"/>
      <c r="U14" s="435">
        <v>302.6024059012019</v>
      </c>
      <c r="V14" s="435"/>
      <c r="W14" s="435"/>
      <c r="X14" s="435"/>
      <c r="Y14" s="435"/>
    </row>
    <row r="15" spans="2:25" ht="16.5" customHeight="1">
      <c r="B15" s="384" t="s">
        <v>208</v>
      </c>
      <c r="C15" s="385">
        <v>114.37191</v>
      </c>
      <c r="D15" s="385"/>
      <c r="E15" s="386">
        <v>146.607</v>
      </c>
      <c r="F15" s="386"/>
      <c r="G15" s="385">
        <v>113.36664710903808</v>
      </c>
      <c r="H15" s="385"/>
      <c r="I15" s="386">
        <v>146.607</v>
      </c>
      <c r="J15" s="386"/>
      <c r="K15" s="385">
        <v>66.63700999999999</v>
      </c>
      <c r="L15" s="385"/>
      <c r="M15" s="386">
        <v>73.54462</v>
      </c>
      <c r="N15" s="386"/>
      <c r="O15" s="385">
        <v>14.52714</v>
      </c>
      <c r="P15" s="385"/>
      <c r="Q15" s="386">
        <v>14.613620000000001</v>
      </c>
      <c r="R15" s="386"/>
      <c r="S15" s="434">
        <v>249.4259262745652</v>
      </c>
      <c r="T15" s="434"/>
      <c r="U15" s="435">
        <v>252.92612449173106</v>
      </c>
      <c r="V15" s="435"/>
      <c r="W15" s="435"/>
      <c r="X15" s="435"/>
      <c r="Y15" s="435"/>
    </row>
    <row r="16" spans="2:25" ht="16.5" customHeight="1">
      <c r="B16" s="384" t="s">
        <v>209</v>
      </c>
      <c r="C16" s="385">
        <v>115.40401</v>
      </c>
      <c r="D16" s="385"/>
      <c r="E16" s="386">
        <v>138.43376</v>
      </c>
      <c r="F16" s="386"/>
      <c r="G16" s="385">
        <v>115.82597641722984</v>
      </c>
      <c r="H16" s="385"/>
      <c r="I16" s="386">
        <v>138.43376</v>
      </c>
      <c r="J16" s="386"/>
      <c r="K16" s="385">
        <v>43.78829</v>
      </c>
      <c r="L16" s="385"/>
      <c r="M16" s="386">
        <v>41.901830000000004</v>
      </c>
      <c r="N16" s="386"/>
      <c r="O16" s="385">
        <v>13.08962</v>
      </c>
      <c r="P16" s="385"/>
      <c r="Q16" s="386">
        <v>12.22066</v>
      </c>
      <c r="R16" s="386"/>
      <c r="S16" s="434">
        <v>342.68883111821157</v>
      </c>
      <c r="T16" s="434"/>
      <c r="U16" s="435">
        <v>332.2682291891826</v>
      </c>
      <c r="V16" s="435"/>
      <c r="W16" s="435"/>
      <c r="X16" s="435"/>
      <c r="Y16" s="435"/>
    </row>
    <row r="17" spans="2:25" ht="16.5" customHeight="1">
      <c r="B17" s="384" t="s">
        <v>210</v>
      </c>
      <c r="C17" s="385">
        <v>147.86838000000012</v>
      </c>
      <c r="D17" s="385"/>
      <c r="E17" s="386">
        <v>134.48728999999992</v>
      </c>
      <c r="F17" s="386"/>
      <c r="G17" s="385">
        <v>147.77173387091705</v>
      </c>
      <c r="H17" s="385"/>
      <c r="I17" s="386">
        <v>134.48729000000003</v>
      </c>
      <c r="J17" s="386"/>
      <c r="K17" s="385">
        <v>122.67739999999998</v>
      </c>
      <c r="L17" s="385"/>
      <c r="M17" s="386">
        <v>117.61523999999997</v>
      </c>
      <c r="N17" s="386"/>
      <c r="O17" s="385">
        <v>40.15969000000001</v>
      </c>
      <c r="P17" s="385"/>
      <c r="Q17" s="386">
        <v>33.09357</v>
      </c>
      <c r="R17" s="386"/>
      <c r="S17" s="436" t="s">
        <v>211</v>
      </c>
      <c r="T17" s="434"/>
      <c r="U17" s="437" t="s">
        <v>211</v>
      </c>
      <c r="V17" s="435"/>
      <c r="W17" s="435"/>
      <c r="X17" s="435"/>
      <c r="Y17" s="435"/>
    </row>
    <row r="18" spans="2:25" ht="31.5">
      <c r="B18" s="401" t="s">
        <v>234</v>
      </c>
      <c r="C18" s="391">
        <v>24058.14508</v>
      </c>
      <c r="D18" s="391"/>
      <c r="E18" s="392">
        <v>25175.88576</v>
      </c>
      <c r="F18" s="392"/>
      <c r="G18" s="391">
        <v>23832.657008619484</v>
      </c>
      <c r="H18" s="391"/>
      <c r="I18" s="392">
        <v>25175.88576</v>
      </c>
      <c r="J18" s="392"/>
      <c r="K18" s="391">
        <v>15115.17851</v>
      </c>
      <c r="L18" s="391"/>
      <c r="M18" s="392">
        <v>16072.80634</v>
      </c>
      <c r="N18" s="392"/>
      <c r="O18" s="391">
        <v>1707.07889</v>
      </c>
      <c r="P18" s="391"/>
      <c r="Q18" s="392">
        <v>1526.58373</v>
      </c>
      <c r="R18" s="392"/>
      <c r="S18" s="438">
        <v>64.96470522873466</v>
      </c>
      <c r="T18" s="438"/>
      <c r="U18" s="439">
        <v>62.7024456876738</v>
      </c>
      <c r="V18" s="440"/>
      <c r="W18" s="440"/>
      <c r="X18" s="440"/>
      <c r="Y18" s="440"/>
    </row>
    <row r="19" spans="2:25" ht="3.75" customHeight="1">
      <c r="B19" s="395"/>
      <c r="C19" s="396"/>
      <c r="D19" s="396"/>
      <c r="E19" s="397"/>
      <c r="F19" s="397"/>
      <c r="G19" s="396"/>
      <c r="H19" s="396"/>
      <c r="I19" s="397"/>
      <c r="J19" s="397"/>
      <c r="K19" s="396"/>
      <c r="L19" s="396"/>
      <c r="M19" s="397"/>
      <c r="N19" s="397"/>
      <c r="O19" s="396"/>
      <c r="P19" s="396"/>
      <c r="Q19" s="397"/>
      <c r="R19" s="397"/>
      <c r="S19" s="441"/>
      <c r="T19" s="441"/>
      <c r="U19" s="442"/>
      <c r="V19" s="443"/>
      <c r="W19" s="443"/>
      <c r="X19" s="443"/>
      <c r="Y19" s="443"/>
    </row>
    <row r="20" spans="2:25" ht="16.5" customHeight="1">
      <c r="B20" s="384" t="s">
        <v>212</v>
      </c>
      <c r="C20" s="385">
        <v>11936.021470000002</v>
      </c>
      <c r="D20" s="385"/>
      <c r="E20" s="386">
        <v>11331.915939999999</v>
      </c>
      <c r="F20" s="386"/>
      <c r="G20" s="385">
        <v>11936.021470000002</v>
      </c>
      <c r="H20" s="385"/>
      <c r="I20" s="386">
        <v>11331.91594</v>
      </c>
      <c r="J20" s="386"/>
      <c r="K20" s="385">
        <v>448.51369</v>
      </c>
      <c r="L20" s="385"/>
      <c r="M20" s="386">
        <v>477.51192</v>
      </c>
      <c r="N20" s="386"/>
      <c r="O20" s="385">
        <v>268.40952000000004</v>
      </c>
      <c r="P20" s="385"/>
      <c r="Q20" s="386">
        <v>172.88476</v>
      </c>
      <c r="R20" s="386"/>
      <c r="S20" s="434">
        <v>44.19212218317483</v>
      </c>
      <c r="T20" s="434"/>
      <c r="U20" s="435">
        <v>32.15301595953405</v>
      </c>
      <c r="V20" s="435"/>
      <c r="W20" s="435"/>
      <c r="X20" s="435"/>
      <c r="Y20" s="435"/>
    </row>
    <row r="21" spans="2:25" ht="16.5" customHeight="1">
      <c r="B21" s="384" t="s">
        <v>157</v>
      </c>
      <c r="C21" s="385">
        <v>8052.56519</v>
      </c>
      <c r="D21" s="385"/>
      <c r="E21" s="386">
        <v>8240.67107</v>
      </c>
      <c r="F21" s="386"/>
      <c r="G21" s="385">
        <v>8052.565189999999</v>
      </c>
      <c r="H21" s="385"/>
      <c r="I21" s="386">
        <v>8240.671069999999</v>
      </c>
      <c r="J21" s="386"/>
      <c r="K21" s="385">
        <v>3183.41712</v>
      </c>
      <c r="L21" s="385"/>
      <c r="M21" s="386">
        <v>3100.43647</v>
      </c>
      <c r="N21" s="386"/>
      <c r="O21" s="385">
        <v>549.84286</v>
      </c>
      <c r="P21" s="385"/>
      <c r="Q21" s="386">
        <v>454.80938000000003</v>
      </c>
      <c r="R21" s="386"/>
      <c r="S21" s="434">
        <v>64.32368141534863</v>
      </c>
      <c r="T21" s="434"/>
      <c r="U21" s="435">
        <v>56.273893352604944</v>
      </c>
      <c r="V21" s="435"/>
      <c r="W21" s="435"/>
      <c r="X21" s="435"/>
      <c r="Y21" s="435"/>
    </row>
    <row r="22" spans="2:25" ht="16.5" customHeight="1">
      <c r="B22" s="384" t="s">
        <v>158</v>
      </c>
      <c r="C22" s="385">
        <v>2239.09446</v>
      </c>
      <c r="D22" s="385"/>
      <c r="E22" s="386">
        <v>2518.27025</v>
      </c>
      <c r="F22" s="386"/>
      <c r="G22" s="385">
        <v>2239.09446</v>
      </c>
      <c r="H22" s="385"/>
      <c r="I22" s="386">
        <v>2518.27025</v>
      </c>
      <c r="J22" s="386"/>
      <c r="K22" s="385">
        <v>521.65326</v>
      </c>
      <c r="L22" s="385"/>
      <c r="M22" s="386">
        <v>520.02636</v>
      </c>
      <c r="N22" s="386"/>
      <c r="O22" s="385">
        <v>120.81247</v>
      </c>
      <c r="P22" s="385"/>
      <c r="Q22" s="386">
        <v>132.03817999999998</v>
      </c>
      <c r="R22" s="386"/>
      <c r="S22" s="434">
        <v>72.25285678656583</v>
      </c>
      <c r="T22" s="434"/>
      <c r="U22" s="435">
        <v>84.74164226953202</v>
      </c>
      <c r="V22" s="435"/>
      <c r="W22" s="435"/>
      <c r="X22" s="435"/>
      <c r="Y22" s="435"/>
    </row>
    <row r="23" spans="2:25" ht="16.5" customHeight="1">
      <c r="B23" s="384" t="s">
        <v>213</v>
      </c>
      <c r="C23" s="385">
        <v>984.8635899999999</v>
      </c>
      <c r="D23" s="385"/>
      <c r="E23" s="386">
        <v>854.0044399999999</v>
      </c>
      <c r="F23" s="386"/>
      <c r="G23" s="385">
        <v>1025.7571104884553</v>
      </c>
      <c r="H23" s="385"/>
      <c r="I23" s="386">
        <v>854.00444</v>
      </c>
      <c r="J23" s="386"/>
      <c r="K23" s="385">
        <v>179.27732999999998</v>
      </c>
      <c r="L23" s="385"/>
      <c r="M23" s="386">
        <v>148.47144</v>
      </c>
      <c r="N23" s="386"/>
      <c r="O23" s="385">
        <v>54.16747</v>
      </c>
      <c r="P23" s="385"/>
      <c r="Q23" s="386">
        <v>25.80162</v>
      </c>
      <c r="R23" s="386"/>
      <c r="S23" s="436">
        <v>186.43759413470983</v>
      </c>
      <c r="T23" s="436"/>
      <c r="U23" s="444">
        <v>105.77046306438942</v>
      </c>
      <c r="V23" s="435"/>
      <c r="W23" s="437"/>
      <c r="X23" s="437"/>
      <c r="Y23" s="444"/>
    </row>
    <row r="24" spans="2:25" ht="16.5" customHeight="1">
      <c r="B24" s="384" t="s">
        <v>160</v>
      </c>
      <c r="C24" s="385">
        <v>95.45817</v>
      </c>
      <c r="D24" s="385"/>
      <c r="E24" s="386">
        <v>87.83369</v>
      </c>
      <c r="F24" s="386"/>
      <c r="G24" s="385">
        <v>95.45817</v>
      </c>
      <c r="H24" s="385"/>
      <c r="I24" s="386">
        <v>87.83369</v>
      </c>
      <c r="J24" s="386"/>
      <c r="K24" s="385">
        <v>54.84724</v>
      </c>
      <c r="L24" s="385"/>
      <c r="M24" s="386">
        <v>51.25562</v>
      </c>
      <c r="N24" s="386"/>
      <c r="O24" s="385">
        <v>-2.6256999999999997</v>
      </c>
      <c r="P24" s="385"/>
      <c r="Q24" s="386">
        <v>-0.41404</v>
      </c>
      <c r="R24" s="386"/>
      <c r="S24" s="436">
        <v>-95.31249435650898</v>
      </c>
      <c r="T24" s="436"/>
      <c r="U24" s="437" t="s">
        <v>211</v>
      </c>
      <c r="V24" s="435"/>
      <c r="W24" s="437"/>
      <c r="X24" s="437"/>
      <c r="Y24" s="444"/>
    </row>
    <row r="25" spans="2:25" ht="16.5" customHeight="1">
      <c r="B25" s="384" t="s">
        <v>161</v>
      </c>
      <c r="C25" s="385">
        <v>68.327</v>
      </c>
      <c r="D25" s="385"/>
      <c r="E25" s="386">
        <v>57.394</v>
      </c>
      <c r="F25" s="386"/>
      <c r="G25" s="385">
        <v>68.327</v>
      </c>
      <c r="H25" s="385"/>
      <c r="I25" s="386">
        <v>57.394</v>
      </c>
      <c r="J25" s="386"/>
      <c r="K25" s="385">
        <v>28.963</v>
      </c>
      <c r="L25" s="385"/>
      <c r="M25" s="386">
        <v>28.418</v>
      </c>
      <c r="N25" s="386"/>
      <c r="O25" s="385">
        <v>5.283</v>
      </c>
      <c r="P25" s="385"/>
      <c r="Q25" s="386">
        <v>5.737</v>
      </c>
      <c r="R25" s="386"/>
      <c r="S25" s="434">
        <v>175.73096497355553</v>
      </c>
      <c r="T25" s="434"/>
      <c r="U25" s="444">
        <v>211.9641319889603</v>
      </c>
      <c r="V25" s="435"/>
      <c r="W25" s="435"/>
      <c r="X25" s="435"/>
      <c r="Y25" s="444"/>
    </row>
    <row r="26" spans="2:25" ht="16.5" customHeight="1">
      <c r="B26" s="384" t="s">
        <v>162</v>
      </c>
      <c r="C26" s="385">
        <v>214.94271</v>
      </c>
      <c r="D26" s="385"/>
      <c r="E26" s="386">
        <v>175.56645999999998</v>
      </c>
      <c r="F26" s="386"/>
      <c r="G26" s="385">
        <v>191.26849146561025</v>
      </c>
      <c r="H26" s="385"/>
      <c r="I26" s="386">
        <v>175.56645999999998</v>
      </c>
      <c r="J26" s="386"/>
      <c r="K26" s="385">
        <v>170.46012</v>
      </c>
      <c r="L26" s="385"/>
      <c r="M26" s="386">
        <v>131.81362</v>
      </c>
      <c r="N26" s="386"/>
      <c r="O26" s="385">
        <v>32.20503</v>
      </c>
      <c r="P26" s="385"/>
      <c r="Q26" s="386">
        <v>23.99734</v>
      </c>
      <c r="R26" s="386"/>
      <c r="S26" s="434">
        <v>381.8148123060062</v>
      </c>
      <c r="T26" s="434"/>
      <c r="U26" s="435">
        <v>352.0364426271613</v>
      </c>
      <c r="V26" s="435"/>
      <c r="W26" s="435"/>
      <c r="X26" s="435"/>
      <c r="Y26" s="435"/>
    </row>
    <row r="27" spans="2:25" ht="34.5">
      <c r="B27" s="401" t="s">
        <v>214</v>
      </c>
      <c r="C27" s="391">
        <v>23591.27259</v>
      </c>
      <c r="D27" s="391"/>
      <c r="E27" s="392">
        <v>23265.655850000003</v>
      </c>
      <c r="F27" s="392"/>
      <c r="G27" s="391">
        <v>23608.49189195407</v>
      </c>
      <c r="H27" s="391"/>
      <c r="I27" s="392">
        <v>23265.655850000006</v>
      </c>
      <c r="J27" s="392"/>
      <c r="K27" s="391">
        <v>4587.13176</v>
      </c>
      <c r="L27" s="391"/>
      <c r="M27" s="392">
        <v>4457.93343</v>
      </c>
      <c r="N27" s="392"/>
      <c r="O27" s="391">
        <v>1062.29897</v>
      </c>
      <c r="P27" s="391"/>
      <c r="Q27" s="392">
        <v>814.85424</v>
      </c>
      <c r="R27" s="392"/>
      <c r="S27" s="438">
        <v>63.51056188249114</v>
      </c>
      <c r="T27" s="438"/>
      <c r="U27" s="439">
        <v>52.967230759229004</v>
      </c>
      <c r="V27" s="440"/>
      <c r="W27" s="440"/>
      <c r="X27" s="440"/>
      <c r="Y27" s="440"/>
    </row>
    <row r="28" spans="2:25" ht="3.75" customHeight="1">
      <c r="B28" s="395"/>
      <c r="C28" s="396"/>
      <c r="D28" s="396"/>
      <c r="E28" s="397"/>
      <c r="F28" s="397"/>
      <c r="G28" s="396"/>
      <c r="H28" s="396"/>
      <c r="I28" s="397"/>
      <c r="J28" s="397"/>
      <c r="K28" s="396"/>
      <c r="L28" s="396"/>
      <c r="M28" s="397"/>
      <c r="N28" s="397"/>
      <c r="O28" s="396"/>
      <c r="P28" s="396"/>
      <c r="Q28" s="397"/>
      <c r="R28" s="397"/>
      <c r="S28" s="441"/>
      <c r="T28" s="441"/>
      <c r="U28" s="442"/>
      <c r="V28" s="443"/>
      <c r="W28" s="443"/>
      <c r="X28" s="443"/>
      <c r="Y28" s="443"/>
    </row>
    <row r="29" spans="2:25" ht="16.5" customHeight="1">
      <c r="B29" s="384" t="s">
        <v>164</v>
      </c>
      <c r="C29" s="385">
        <v>1374.57206</v>
      </c>
      <c r="D29" s="385"/>
      <c r="E29" s="386">
        <v>1259.2031100000002</v>
      </c>
      <c r="F29" s="386"/>
      <c r="G29" s="385">
        <v>1374.5720600000002</v>
      </c>
      <c r="H29" s="385"/>
      <c r="I29" s="386">
        <v>1259.2031100000002</v>
      </c>
      <c r="J29" s="386"/>
      <c r="K29" s="385">
        <v>439.68088</v>
      </c>
      <c r="L29" s="385"/>
      <c r="M29" s="386">
        <v>437.0856</v>
      </c>
      <c r="N29" s="386"/>
      <c r="O29" s="385">
        <v>196.08469</v>
      </c>
      <c r="P29" s="385"/>
      <c r="Q29" s="386">
        <v>190.60942</v>
      </c>
      <c r="R29" s="386"/>
      <c r="S29" s="434">
        <v>240.82667517123448</v>
      </c>
      <c r="T29" s="434"/>
      <c r="U29" s="435">
        <v>256.87402944301215</v>
      </c>
      <c r="V29" s="435"/>
      <c r="W29" s="435"/>
      <c r="X29" s="435"/>
      <c r="Y29" s="435"/>
    </row>
    <row r="30" spans="2:25" ht="16.5" customHeight="1">
      <c r="B30" s="384" t="s">
        <v>165</v>
      </c>
      <c r="C30" s="385">
        <v>282.88605</v>
      </c>
      <c r="D30" s="385"/>
      <c r="E30" s="386">
        <v>246.79688000000002</v>
      </c>
      <c r="F30" s="386"/>
      <c r="G30" s="385">
        <v>282.88605</v>
      </c>
      <c r="H30" s="385"/>
      <c r="I30" s="386">
        <v>246.79688000000002</v>
      </c>
      <c r="J30" s="386"/>
      <c r="K30" s="385">
        <v>86.36561</v>
      </c>
      <c r="L30" s="385"/>
      <c r="M30" s="386">
        <v>83.14983000000001</v>
      </c>
      <c r="N30" s="386"/>
      <c r="O30" s="385">
        <v>21.33084</v>
      </c>
      <c r="P30" s="385"/>
      <c r="Q30" s="386">
        <v>21.75083</v>
      </c>
      <c r="R30" s="386"/>
      <c r="S30" s="434">
        <v>350.83386743753664</v>
      </c>
      <c r="T30" s="434"/>
      <c r="U30" s="435">
        <v>374.46569550384675</v>
      </c>
      <c r="V30" s="435"/>
      <c r="W30" s="435"/>
      <c r="X30" s="435"/>
      <c r="Y30" s="435"/>
    </row>
    <row r="31" spans="2:25" ht="16.5" customHeight="1">
      <c r="B31" s="384" t="s">
        <v>166</v>
      </c>
      <c r="C31" s="385">
        <v>379.53958</v>
      </c>
      <c r="D31" s="385"/>
      <c r="E31" s="386">
        <v>338.4176</v>
      </c>
      <c r="F31" s="386"/>
      <c r="G31" s="385">
        <v>382.22635150259225</v>
      </c>
      <c r="H31" s="385"/>
      <c r="I31" s="386">
        <v>338.4176</v>
      </c>
      <c r="J31" s="386"/>
      <c r="K31" s="385">
        <v>127.01097999999999</v>
      </c>
      <c r="L31" s="385"/>
      <c r="M31" s="386">
        <v>122.51888000000001</v>
      </c>
      <c r="N31" s="386"/>
      <c r="O31" s="385">
        <v>13.521360000000001</v>
      </c>
      <c r="P31" s="385"/>
      <c r="Q31" s="386">
        <v>16.27006</v>
      </c>
      <c r="R31" s="386"/>
      <c r="S31" s="434">
        <v>126.77967647346195</v>
      </c>
      <c r="T31" s="434"/>
      <c r="U31" s="435">
        <v>177.29032718820122</v>
      </c>
      <c r="V31" s="435"/>
      <c r="W31" s="435"/>
      <c r="X31" s="435"/>
      <c r="Y31" s="435"/>
    </row>
    <row r="32" spans="2:25" ht="15.75" customHeight="1">
      <c r="B32" s="401" t="s">
        <v>167</v>
      </c>
      <c r="C32" s="391">
        <v>2036.99769</v>
      </c>
      <c r="D32" s="391"/>
      <c r="E32" s="392">
        <v>1844.41759</v>
      </c>
      <c r="F32" s="392"/>
      <c r="G32" s="391">
        <v>2039.6844615025925</v>
      </c>
      <c r="H32" s="391"/>
      <c r="I32" s="392">
        <v>1844.4175900000002</v>
      </c>
      <c r="J32" s="392"/>
      <c r="K32" s="391">
        <v>653.05747</v>
      </c>
      <c r="L32" s="391"/>
      <c r="M32" s="392">
        <v>642.75431</v>
      </c>
      <c r="N32" s="392"/>
      <c r="O32" s="391">
        <v>230.93689</v>
      </c>
      <c r="P32" s="391"/>
      <c r="Q32" s="392">
        <v>228.63031</v>
      </c>
      <c r="R32" s="392"/>
      <c r="S32" s="438">
        <v>235.24952630832468</v>
      </c>
      <c r="T32" s="438"/>
      <c r="U32" s="439">
        <v>256.3435332450982</v>
      </c>
      <c r="V32" s="440"/>
      <c r="W32" s="440"/>
      <c r="X32" s="440"/>
      <c r="Y32" s="440"/>
    </row>
    <row r="33" spans="2:25" ht="3.75" customHeight="1">
      <c r="B33" s="395"/>
      <c r="C33" s="396"/>
      <c r="D33" s="396"/>
      <c r="E33" s="397"/>
      <c r="F33" s="397"/>
      <c r="G33" s="396"/>
      <c r="H33" s="396"/>
      <c r="I33" s="397"/>
      <c r="J33" s="397"/>
      <c r="K33" s="396"/>
      <c r="L33" s="396"/>
      <c r="M33" s="397"/>
      <c r="N33" s="397"/>
      <c r="O33" s="396"/>
      <c r="P33" s="396"/>
      <c r="Q33" s="397"/>
      <c r="R33" s="397"/>
      <c r="S33" s="441"/>
      <c r="T33" s="441"/>
      <c r="U33" s="442"/>
      <c r="V33" s="443"/>
      <c r="W33" s="443"/>
      <c r="X33" s="443"/>
      <c r="Y33" s="443"/>
    </row>
    <row r="34" spans="2:25" ht="16.5" customHeight="1">
      <c r="B34" s="401" t="s">
        <v>215</v>
      </c>
      <c r="C34" s="391">
        <v>10474.5323</v>
      </c>
      <c r="D34" s="391"/>
      <c r="E34" s="392">
        <v>11840.13375</v>
      </c>
      <c r="F34" s="392"/>
      <c r="G34" s="391">
        <v>8752.837128670617</v>
      </c>
      <c r="H34" s="391"/>
      <c r="I34" s="392">
        <v>11840.133749999997</v>
      </c>
      <c r="J34" s="392"/>
      <c r="K34" s="391">
        <v>1193.23921</v>
      </c>
      <c r="L34" s="391"/>
      <c r="M34" s="392">
        <v>983.5028000000001</v>
      </c>
      <c r="N34" s="392"/>
      <c r="O34" s="391">
        <v>841.31602</v>
      </c>
      <c r="P34" s="391"/>
      <c r="Q34" s="392">
        <v>655.54196</v>
      </c>
      <c r="R34" s="392"/>
      <c r="S34" s="438">
        <v>87.37716542733982</v>
      </c>
      <c r="T34" s="438"/>
      <c r="U34" s="439">
        <v>81.43977347817733</v>
      </c>
      <c r="V34" s="440"/>
      <c r="W34" s="440"/>
      <c r="X34" s="440"/>
      <c r="Y34" s="440"/>
    </row>
    <row r="35" spans="2:25" ht="3.75" customHeight="1">
      <c r="B35" s="395"/>
      <c r="C35" s="396"/>
      <c r="D35" s="396"/>
      <c r="E35" s="397"/>
      <c r="F35" s="397"/>
      <c r="G35" s="396"/>
      <c r="H35" s="396"/>
      <c r="I35" s="397"/>
      <c r="J35" s="397"/>
      <c r="K35" s="396"/>
      <c r="L35" s="396"/>
      <c r="M35" s="397"/>
      <c r="N35" s="397"/>
      <c r="O35" s="396"/>
      <c r="P35" s="396"/>
      <c r="Q35" s="397"/>
      <c r="R35" s="397"/>
      <c r="S35" s="441"/>
      <c r="T35" s="441"/>
      <c r="U35" s="442"/>
      <c r="V35" s="443"/>
      <c r="W35" s="443"/>
      <c r="X35" s="443"/>
      <c r="Y35" s="443"/>
    </row>
    <row r="36" spans="2:25" ht="17.25" customHeight="1">
      <c r="B36" s="384" t="s">
        <v>216</v>
      </c>
      <c r="C36" s="385">
        <v>595.69232</v>
      </c>
      <c r="D36" s="385"/>
      <c r="E36" s="386">
        <v>536.9089200000001</v>
      </c>
      <c r="F36" s="386"/>
      <c r="G36" s="385">
        <v>362.6092096708976</v>
      </c>
      <c r="H36" s="385"/>
      <c r="I36" s="386">
        <v>536.90892</v>
      </c>
      <c r="J36" s="386"/>
      <c r="K36" s="385">
        <v>455.74709</v>
      </c>
      <c r="L36" s="385"/>
      <c r="M36" s="386">
        <v>398.21423</v>
      </c>
      <c r="N36" s="386"/>
      <c r="O36" s="385">
        <v>37.79319</v>
      </c>
      <c r="P36" s="385"/>
      <c r="Q36" s="386">
        <v>13.953299999999999</v>
      </c>
      <c r="R36" s="386"/>
      <c r="S36" s="434">
        <v>211.30234297270678</v>
      </c>
      <c r="T36" s="434"/>
      <c r="U36" s="435">
        <v>75.53253535148305</v>
      </c>
      <c r="V36" s="435"/>
      <c r="W36" s="435"/>
      <c r="X36" s="435"/>
      <c r="Y36" s="435"/>
    </row>
    <row r="37" spans="2:25" ht="17.25" customHeight="1">
      <c r="B37" s="384" t="s">
        <v>179</v>
      </c>
      <c r="C37" s="385">
        <v>38.547599999999996</v>
      </c>
      <c r="D37" s="385"/>
      <c r="E37" s="386">
        <v>51.61668</v>
      </c>
      <c r="F37" s="386"/>
      <c r="G37" s="385">
        <v>52.967849032564395</v>
      </c>
      <c r="H37" s="385"/>
      <c r="I37" s="386">
        <v>51.61668</v>
      </c>
      <c r="J37" s="386"/>
      <c r="K37" s="385">
        <v>38.20138</v>
      </c>
      <c r="L37" s="385"/>
      <c r="M37" s="386">
        <v>49.417370000000005</v>
      </c>
      <c r="N37" s="386"/>
      <c r="O37" s="385">
        <v>9.05414</v>
      </c>
      <c r="P37" s="385"/>
      <c r="Q37" s="386">
        <v>0.56078</v>
      </c>
      <c r="R37" s="386"/>
      <c r="S37" s="434">
        <v>468.8559338655116</v>
      </c>
      <c r="T37" s="434"/>
      <c r="U37" s="437">
        <v>27.495716940718797</v>
      </c>
      <c r="V37" s="435"/>
      <c r="W37" s="435"/>
      <c r="X37" s="435"/>
      <c r="Y37" s="435"/>
    </row>
    <row r="38" spans="2:25" ht="15.75" customHeight="1">
      <c r="B38" s="401" t="s">
        <v>217</v>
      </c>
      <c r="C38" s="391">
        <v>634.2399200000001</v>
      </c>
      <c r="D38" s="391"/>
      <c r="E38" s="392">
        <v>588.5255999999999</v>
      </c>
      <c r="F38" s="392"/>
      <c r="G38" s="391">
        <v>415.57705870346194</v>
      </c>
      <c r="H38" s="391"/>
      <c r="I38" s="392">
        <v>588.5255999999999</v>
      </c>
      <c r="J38" s="392"/>
      <c r="K38" s="391">
        <v>493.94847</v>
      </c>
      <c r="L38" s="391"/>
      <c r="M38" s="392">
        <v>447.6316</v>
      </c>
      <c r="N38" s="392"/>
      <c r="O38" s="391">
        <v>46.84733</v>
      </c>
      <c r="P38" s="391"/>
      <c r="Q38" s="392">
        <v>14.51408</v>
      </c>
      <c r="R38" s="392"/>
      <c r="S38" s="438">
        <v>236.40031332370776</v>
      </c>
      <c r="T38" s="438"/>
      <c r="U38" s="439">
        <v>70.75638667445305</v>
      </c>
      <c r="V38" s="440"/>
      <c r="W38" s="440"/>
      <c r="X38" s="440"/>
      <c r="Y38" s="440"/>
    </row>
    <row r="39" spans="2:25" ht="3.75" customHeight="1">
      <c r="B39" s="395"/>
      <c r="C39" s="396"/>
      <c r="D39" s="396"/>
      <c r="E39" s="397"/>
      <c r="F39" s="397"/>
      <c r="G39" s="396"/>
      <c r="H39" s="396"/>
      <c r="I39" s="397"/>
      <c r="J39" s="397"/>
      <c r="K39" s="396"/>
      <c r="L39" s="396"/>
      <c r="M39" s="397"/>
      <c r="N39" s="397"/>
      <c r="O39" s="396"/>
      <c r="P39" s="396"/>
      <c r="Q39" s="397"/>
      <c r="R39" s="397"/>
      <c r="S39" s="441"/>
      <c r="T39" s="441"/>
      <c r="U39" s="442"/>
      <c r="V39" s="443"/>
      <c r="W39" s="443"/>
      <c r="X39" s="443"/>
      <c r="Y39" s="443"/>
    </row>
    <row r="40" spans="2:25" ht="16.5" customHeight="1">
      <c r="B40" s="445" t="s">
        <v>218</v>
      </c>
      <c r="C40" s="385">
        <v>6769.12265</v>
      </c>
      <c r="D40" s="385"/>
      <c r="E40" s="386">
        <v>5732.06983</v>
      </c>
      <c r="F40" s="386"/>
      <c r="G40" s="385">
        <v>6067.198953807607</v>
      </c>
      <c r="H40" s="385"/>
      <c r="I40" s="386">
        <v>5732.06983</v>
      </c>
      <c r="J40" s="386"/>
      <c r="K40" s="385">
        <v>2169.6956099999998</v>
      </c>
      <c r="L40" s="385"/>
      <c r="M40" s="386">
        <v>1908.649</v>
      </c>
      <c r="N40" s="386"/>
      <c r="O40" s="385">
        <v>-82.75771</v>
      </c>
      <c r="P40" s="385"/>
      <c r="Q40" s="386">
        <v>103.96597</v>
      </c>
      <c r="R40" s="386"/>
      <c r="S40" s="434">
        <v>-29.78916497566153</v>
      </c>
      <c r="T40" s="434"/>
      <c r="U40" s="435">
        <v>43.01181127097287</v>
      </c>
      <c r="V40" s="435"/>
      <c r="W40" s="435"/>
      <c r="X40" s="435"/>
      <c r="Y40" s="435"/>
    </row>
    <row r="41" spans="2:25" ht="16.5" customHeight="1">
      <c r="B41" s="445" t="s">
        <v>219</v>
      </c>
      <c r="C41" s="385">
        <v>1703.97849</v>
      </c>
      <c r="D41" s="385"/>
      <c r="E41" s="386">
        <v>1645.61499</v>
      </c>
      <c r="F41" s="386"/>
      <c r="G41" s="385">
        <v>1527.2436802734994</v>
      </c>
      <c r="H41" s="385"/>
      <c r="I41" s="386">
        <v>1645.61499</v>
      </c>
      <c r="J41" s="386"/>
      <c r="K41" s="385">
        <v>486.25685</v>
      </c>
      <c r="L41" s="385"/>
      <c r="M41" s="386">
        <v>509.27286</v>
      </c>
      <c r="N41" s="386"/>
      <c r="O41" s="385">
        <v>-243.70407</v>
      </c>
      <c r="P41" s="385"/>
      <c r="Q41" s="386">
        <v>-51.41992</v>
      </c>
      <c r="R41" s="386"/>
      <c r="S41" s="434">
        <v>-202.24522055823604</v>
      </c>
      <c r="T41" s="434"/>
      <c r="U41" s="435">
        <v>-48.027179293672795</v>
      </c>
      <c r="V41" s="435"/>
      <c r="W41" s="435"/>
      <c r="X41" s="435"/>
      <c r="Y41" s="435"/>
    </row>
    <row r="42" spans="2:25" ht="16.5" customHeight="1">
      <c r="B42" s="446" t="s">
        <v>220</v>
      </c>
      <c r="C42" s="385">
        <v>2705.74009</v>
      </c>
      <c r="D42" s="385"/>
      <c r="E42" s="386">
        <v>2025.6742199999999</v>
      </c>
      <c r="F42" s="386"/>
      <c r="G42" s="385">
        <v>2376.4366650001343</v>
      </c>
      <c r="H42" s="385"/>
      <c r="I42" s="386">
        <v>2025.6742199999997</v>
      </c>
      <c r="J42" s="386"/>
      <c r="K42" s="385">
        <v>292.92149</v>
      </c>
      <c r="L42" s="385"/>
      <c r="M42" s="386">
        <v>201.03628</v>
      </c>
      <c r="N42" s="386"/>
      <c r="O42" s="385">
        <v>5.67688</v>
      </c>
      <c r="P42" s="385"/>
      <c r="Q42" s="386">
        <v>1.5354100000000002</v>
      </c>
      <c r="R42" s="386"/>
      <c r="S42" s="434">
        <v>8.341265668269038</v>
      </c>
      <c r="T42" s="434"/>
      <c r="U42" s="435">
        <v>2.735124828843941</v>
      </c>
      <c r="V42" s="435"/>
      <c r="W42" s="435"/>
      <c r="X42" s="435"/>
      <c r="Y42" s="435"/>
    </row>
    <row r="43" spans="2:25" ht="16.5" customHeight="1">
      <c r="B43" s="446" t="s">
        <v>221</v>
      </c>
      <c r="C43" s="385">
        <v>700.8193299999999</v>
      </c>
      <c r="D43" s="385"/>
      <c r="E43" s="386">
        <v>700.4899499999999</v>
      </c>
      <c r="F43" s="386"/>
      <c r="G43" s="385">
        <v>661.5983380372129</v>
      </c>
      <c r="H43" s="385"/>
      <c r="I43" s="386">
        <v>700.4899499999999</v>
      </c>
      <c r="J43" s="386"/>
      <c r="K43" s="385">
        <v>296.36998</v>
      </c>
      <c r="L43" s="385"/>
      <c r="M43" s="386">
        <v>284.83198</v>
      </c>
      <c r="N43" s="386"/>
      <c r="O43" s="385">
        <v>73.5557</v>
      </c>
      <c r="P43" s="385"/>
      <c r="Q43" s="386">
        <v>61.49741</v>
      </c>
      <c r="R43" s="386"/>
      <c r="S43" s="434">
        <v>488.1632084205776</v>
      </c>
      <c r="T43" s="434"/>
      <c r="U43" s="435">
        <v>477.52754306569403</v>
      </c>
      <c r="V43" s="435"/>
      <c r="W43" s="435"/>
      <c r="X43" s="435"/>
      <c r="Y43" s="435"/>
    </row>
    <row r="44" spans="2:25" ht="16.5" customHeight="1">
      <c r="B44" s="446" t="s">
        <v>222</v>
      </c>
      <c r="C44" s="385">
        <v>451.1212</v>
      </c>
      <c r="D44" s="385"/>
      <c r="E44" s="386">
        <v>422.56477</v>
      </c>
      <c r="F44" s="386"/>
      <c r="G44" s="385">
        <v>446.73681475486643</v>
      </c>
      <c r="H44" s="385"/>
      <c r="I44" s="386">
        <v>422.56477</v>
      </c>
      <c r="J44" s="386"/>
      <c r="K44" s="385">
        <v>203.40211</v>
      </c>
      <c r="L44" s="385"/>
      <c r="M44" s="386">
        <v>186.70623999999998</v>
      </c>
      <c r="N44" s="386"/>
      <c r="O44" s="385">
        <v>20.385759999999998</v>
      </c>
      <c r="P44" s="385"/>
      <c r="Q44" s="386">
        <v>18.00072</v>
      </c>
      <c r="R44" s="386"/>
      <c r="S44" s="434">
        <v>145.30090876325153</v>
      </c>
      <c r="T44" s="434"/>
      <c r="U44" s="444">
        <v>146.69251915678777</v>
      </c>
      <c r="V44" s="435"/>
      <c r="W44" s="435"/>
      <c r="X44" s="435"/>
      <c r="Y44" s="435"/>
    </row>
    <row r="45" spans="2:25" ht="16.5" customHeight="1">
      <c r="B45" s="446" t="s">
        <v>223</v>
      </c>
      <c r="C45" s="385">
        <v>750.4983599999999</v>
      </c>
      <c r="D45" s="385"/>
      <c r="E45" s="386">
        <v>621.8992</v>
      </c>
      <c r="F45" s="386"/>
      <c r="G45" s="385">
        <v>664.4262207555299</v>
      </c>
      <c r="H45" s="385"/>
      <c r="I45" s="386">
        <v>621.8992</v>
      </c>
      <c r="J45" s="386"/>
      <c r="K45" s="385">
        <v>732.56324</v>
      </c>
      <c r="L45" s="385"/>
      <c r="M45" s="386">
        <v>610.54129</v>
      </c>
      <c r="N45" s="386"/>
      <c r="O45" s="385">
        <v>87.47471</v>
      </c>
      <c r="P45" s="385"/>
      <c r="Q45" s="386">
        <v>71.26961</v>
      </c>
      <c r="R45" s="386"/>
      <c r="S45" s="434">
        <v>253.7372782313245</v>
      </c>
      <c r="T45" s="434"/>
      <c r="U45" s="435">
        <v>248.69106028874464</v>
      </c>
      <c r="V45" s="435"/>
      <c r="W45" s="435"/>
      <c r="X45" s="435"/>
      <c r="Y45" s="435"/>
    </row>
    <row r="46" spans="2:25" ht="16.5" customHeight="1">
      <c r="B46" s="446" t="s">
        <v>224</v>
      </c>
      <c r="C46" s="385">
        <v>450.66774</v>
      </c>
      <c r="D46" s="385"/>
      <c r="E46" s="386">
        <v>310.96687</v>
      </c>
      <c r="F46" s="386"/>
      <c r="G46" s="385">
        <v>385.19905138710465</v>
      </c>
      <c r="H46" s="385"/>
      <c r="I46" s="386">
        <v>310.96687000000003</v>
      </c>
      <c r="J46" s="386"/>
      <c r="K46" s="385">
        <v>145.45469</v>
      </c>
      <c r="L46" s="385"/>
      <c r="M46" s="386">
        <v>105.53775</v>
      </c>
      <c r="N46" s="386"/>
      <c r="O46" s="385">
        <v>1.82902</v>
      </c>
      <c r="P46" s="385"/>
      <c r="Q46" s="386">
        <v>1.25655</v>
      </c>
      <c r="R46" s="386"/>
      <c r="S46" s="434">
        <v>19.743550597919175</v>
      </c>
      <c r="T46" s="434"/>
      <c r="U46" s="437">
        <v>15.818522726598939</v>
      </c>
      <c r="V46" s="435"/>
      <c r="W46" s="435"/>
      <c r="X46" s="435"/>
      <c r="Y46" s="435"/>
    </row>
    <row r="47" spans="2:25" ht="16.5" customHeight="1">
      <c r="B47" s="384" t="s">
        <v>210</v>
      </c>
      <c r="C47" s="385">
        <v>6.297440000001188</v>
      </c>
      <c r="D47" s="385"/>
      <c r="E47" s="386">
        <v>4.859830000000329</v>
      </c>
      <c r="F47" s="386"/>
      <c r="G47" s="385">
        <v>5.558183599257973</v>
      </c>
      <c r="H47" s="385"/>
      <c r="I47" s="386">
        <v>4.859830000000329</v>
      </c>
      <c r="J47" s="386"/>
      <c r="K47" s="385">
        <v>12.727249999999913</v>
      </c>
      <c r="L47" s="385"/>
      <c r="M47" s="386">
        <v>10.722600000000057</v>
      </c>
      <c r="N47" s="386"/>
      <c r="O47" s="385">
        <v>-27.97571000000002</v>
      </c>
      <c r="P47" s="385"/>
      <c r="Q47" s="386">
        <v>1.8261899999999969</v>
      </c>
      <c r="R47" s="386"/>
      <c r="S47" s="436" t="s">
        <v>211</v>
      </c>
      <c r="T47" s="434"/>
      <c r="U47" s="437" t="s">
        <v>211</v>
      </c>
      <c r="V47" s="435"/>
      <c r="W47" s="435"/>
      <c r="X47" s="435"/>
      <c r="Y47" s="435"/>
    </row>
    <row r="48" spans="2:25" ht="16.5" customHeight="1">
      <c r="B48" s="446" t="s">
        <v>225</v>
      </c>
      <c r="C48" s="385">
        <v>4.66704</v>
      </c>
      <c r="D48" s="385"/>
      <c r="E48" s="386">
        <v>3.97994</v>
      </c>
      <c r="F48" s="386"/>
      <c r="G48" s="385">
        <v>4.66704</v>
      </c>
      <c r="H48" s="385"/>
      <c r="I48" s="386">
        <v>3.97994</v>
      </c>
      <c r="J48" s="386"/>
      <c r="K48" s="385">
        <v>2.66121</v>
      </c>
      <c r="L48" s="385"/>
      <c r="M48" s="386">
        <v>1.21038</v>
      </c>
      <c r="N48" s="386"/>
      <c r="O48" s="385">
        <v>0.16378</v>
      </c>
      <c r="P48" s="385"/>
      <c r="Q48" s="386">
        <v>0.5855499999999999</v>
      </c>
      <c r="R48" s="386"/>
      <c r="S48" s="436" t="s">
        <v>211</v>
      </c>
      <c r="T48" s="436"/>
      <c r="U48" s="437" t="s">
        <v>211</v>
      </c>
      <c r="V48" s="435"/>
      <c r="W48" s="435"/>
      <c r="X48" s="435"/>
      <c r="Y48" s="435"/>
    </row>
    <row r="49" spans="2:25" ht="16.5" customHeight="1">
      <c r="B49" s="401" t="s">
        <v>226</v>
      </c>
      <c r="C49" s="391">
        <v>6773.7896900000005</v>
      </c>
      <c r="D49" s="391"/>
      <c r="E49" s="392">
        <v>5736.04977</v>
      </c>
      <c r="F49" s="392"/>
      <c r="G49" s="391">
        <v>6071.865993807606</v>
      </c>
      <c r="H49" s="391"/>
      <c r="I49" s="392">
        <v>5736.0497700000005</v>
      </c>
      <c r="J49" s="392"/>
      <c r="K49" s="391">
        <v>2172.35682</v>
      </c>
      <c r="L49" s="391"/>
      <c r="M49" s="392">
        <v>1909.8593799999999</v>
      </c>
      <c r="N49" s="392"/>
      <c r="O49" s="391">
        <v>-82.59392999999999</v>
      </c>
      <c r="P49" s="391"/>
      <c r="Q49" s="392">
        <v>104.55152000000001</v>
      </c>
      <c r="R49" s="392"/>
      <c r="S49" s="438">
        <v>-29.73125073233996</v>
      </c>
      <c r="T49" s="438"/>
      <c r="U49" s="439">
        <v>43.25543750883177</v>
      </c>
      <c r="V49" s="435"/>
      <c r="W49" s="435"/>
      <c r="X49" s="435"/>
      <c r="Y49" s="435"/>
    </row>
    <row r="50" spans="2:25" ht="5.25" customHeight="1">
      <c r="B50" s="408"/>
      <c r="C50" s="403"/>
      <c r="D50" s="403"/>
      <c r="E50" s="404"/>
      <c r="F50" s="404"/>
      <c r="G50" s="403"/>
      <c r="H50" s="403"/>
      <c r="I50" s="404"/>
      <c r="J50" s="404"/>
      <c r="K50" s="403"/>
      <c r="L50" s="403"/>
      <c r="M50" s="404"/>
      <c r="N50" s="404"/>
      <c r="O50" s="403"/>
      <c r="P50" s="403"/>
      <c r="Q50" s="404"/>
      <c r="R50" s="404"/>
      <c r="S50" s="447"/>
      <c r="T50" s="447"/>
      <c r="U50" s="443"/>
      <c r="V50" s="435"/>
      <c r="W50" s="435"/>
      <c r="X50" s="435"/>
      <c r="Y50" s="435"/>
    </row>
    <row r="51" spans="2:25" ht="16.5" customHeight="1" thickBot="1">
      <c r="B51" s="408" t="s">
        <v>227</v>
      </c>
      <c r="C51" s="403">
        <v>-666.40122</v>
      </c>
      <c r="D51" s="403"/>
      <c r="E51" s="404">
        <v>-1119.5573700000002</v>
      </c>
      <c r="F51" s="404"/>
      <c r="G51" s="403">
        <v>-666.4012200000001</v>
      </c>
      <c r="H51" s="403"/>
      <c r="I51" s="404">
        <v>-1119.55737</v>
      </c>
      <c r="J51" s="404"/>
      <c r="K51" s="403">
        <v>0</v>
      </c>
      <c r="L51" s="403"/>
      <c r="M51" s="404">
        <v>0</v>
      </c>
      <c r="N51" s="404"/>
      <c r="O51" s="403">
        <v>-9.96934</v>
      </c>
      <c r="P51" s="403"/>
      <c r="Q51" s="404">
        <v>-17.19653</v>
      </c>
      <c r="R51" s="404"/>
      <c r="S51" s="436" t="s">
        <v>211</v>
      </c>
      <c r="T51" s="455"/>
      <c r="U51" s="437" t="s">
        <v>211</v>
      </c>
      <c r="V51" s="435"/>
      <c r="W51" s="435"/>
      <c r="X51" s="435"/>
      <c r="Y51" s="435"/>
    </row>
    <row r="52" spans="2:25" ht="17.25" customHeight="1" thickBot="1">
      <c r="B52" s="448" t="s">
        <v>185</v>
      </c>
      <c r="C52" s="449">
        <v>66902.57605</v>
      </c>
      <c r="D52" s="449"/>
      <c r="E52" s="450">
        <v>67331.11095</v>
      </c>
      <c r="F52" s="450"/>
      <c r="G52" s="449">
        <v>64054.71232325782</v>
      </c>
      <c r="H52" s="449"/>
      <c r="I52" s="450">
        <v>67331.11094999999</v>
      </c>
      <c r="J52" s="450"/>
      <c r="K52" s="449">
        <v>24214.912239999998</v>
      </c>
      <c r="L52" s="449"/>
      <c r="M52" s="450">
        <v>24514.48786</v>
      </c>
      <c r="N52" s="450"/>
      <c r="O52" s="449">
        <v>3795.91483</v>
      </c>
      <c r="P52" s="449"/>
      <c r="Q52" s="450">
        <v>3327.47931</v>
      </c>
      <c r="R52" s="450"/>
      <c r="S52" s="451">
        <v>67.07510876911189</v>
      </c>
      <c r="T52" s="451"/>
      <c r="U52" s="452">
        <v>64.86872210501255</v>
      </c>
      <c r="V52" s="435"/>
      <c r="W52" s="437"/>
      <c r="X52" s="435"/>
      <c r="Y52" s="437"/>
    </row>
    <row r="53" spans="2:25" ht="1.5" customHeight="1">
      <c r="B53" s="423"/>
      <c r="V53" s="435"/>
      <c r="W53" s="435"/>
      <c r="X53" s="435"/>
      <c r="Y53" s="435"/>
    </row>
    <row r="54" spans="2:25" ht="30" customHeight="1">
      <c r="B54" s="480" t="s">
        <v>228</v>
      </c>
      <c r="C54" s="480"/>
      <c r="D54" s="480"/>
      <c r="E54" s="480"/>
      <c r="F54" s="480"/>
      <c r="G54" s="480"/>
      <c r="H54" s="480"/>
      <c r="I54" s="480"/>
      <c r="J54" s="480"/>
      <c r="K54" s="480"/>
      <c r="L54" s="480"/>
      <c r="M54" s="480"/>
      <c r="N54" s="480"/>
      <c r="O54" s="480"/>
      <c r="P54" s="480"/>
      <c r="Q54" s="480"/>
      <c r="R54" s="480"/>
      <c r="S54" s="480"/>
      <c r="T54" s="480"/>
      <c r="U54" s="480"/>
      <c r="V54" s="435"/>
      <c r="W54" s="435"/>
      <c r="X54" s="435"/>
      <c r="Y54" s="435"/>
    </row>
    <row r="55" spans="2:25" ht="30" customHeight="1">
      <c r="B55" s="480" t="s">
        <v>252</v>
      </c>
      <c r="C55" s="480"/>
      <c r="D55" s="480"/>
      <c r="E55" s="480"/>
      <c r="F55" s="480"/>
      <c r="G55" s="480"/>
      <c r="H55" s="480"/>
      <c r="I55" s="480"/>
      <c r="J55" s="480"/>
      <c r="K55" s="480"/>
      <c r="L55" s="480"/>
      <c r="M55" s="480"/>
      <c r="N55" s="480"/>
      <c r="O55" s="480"/>
      <c r="P55" s="480"/>
      <c r="Q55" s="480"/>
      <c r="R55" s="480"/>
      <c r="S55" s="480"/>
      <c r="T55" s="480"/>
      <c r="U55" s="480"/>
      <c r="V55" s="435"/>
      <c r="W55" s="435"/>
      <c r="X55" s="435"/>
      <c r="Y55" s="435"/>
    </row>
    <row r="56" spans="2:21" ht="16.5" customHeight="1">
      <c r="B56" s="453" t="s">
        <v>230</v>
      </c>
      <c r="C56" s="454"/>
      <c r="D56" s="454"/>
      <c r="E56" s="454"/>
      <c r="F56" s="454"/>
      <c r="G56" s="454"/>
      <c r="H56" s="454"/>
      <c r="I56" s="454"/>
      <c r="J56" s="454"/>
      <c r="K56" s="454"/>
      <c r="L56" s="454"/>
      <c r="M56" s="454"/>
      <c r="N56" s="454"/>
      <c r="O56" s="454"/>
      <c r="P56" s="454"/>
      <c r="Q56" s="454"/>
      <c r="R56" s="454"/>
      <c r="U56" s="425"/>
    </row>
    <row r="57" spans="2:21" ht="16.5" customHeight="1">
      <c r="B57" s="453" t="s">
        <v>231</v>
      </c>
      <c r="C57" s="454"/>
      <c r="D57" s="454"/>
      <c r="E57" s="454"/>
      <c r="F57" s="454"/>
      <c r="G57" s="454"/>
      <c r="H57" s="454"/>
      <c r="I57" s="454"/>
      <c r="J57" s="454"/>
      <c r="K57" s="454"/>
      <c r="L57" s="454"/>
      <c r="M57" s="454"/>
      <c r="N57" s="454"/>
      <c r="O57" s="454"/>
      <c r="P57" s="454"/>
      <c r="Q57" s="454"/>
      <c r="R57" s="454"/>
      <c r="U57" s="425"/>
    </row>
    <row r="58" spans="2:21" ht="16.5" customHeight="1">
      <c r="B58" s="453" t="s">
        <v>232</v>
      </c>
      <c r="C58" s="454"/>
      <c r="D58" s="454"/>
      <c r="E58" s="454"/>
      <c r="F58" s="454"/>
      <c r="G58" s="454"/>
      <c r="H58" s="454"/>
      <c r="I58" s="454"/>
      <c r="J58" s="454"/>
      <c r="K58" s="454"/>
      <c r="L58" s="454"/>
      <c r="M58" s="454"/>
      <c r="N58" s="454"/>
      <c r="O58" s="454"/>
      <c r="P58" s="454"/>
      <c r="Q58" s="454"/>
      <c r="R58" s="454"/>
      <c r="U58" s="425"/>
    </row>
    <row r="59" spans="2:21" ht="16.5" customHeight="1">
      <c r="B59" s="453" t="s">
        <v>251</v>
      </c>
      <c r="C59" s="454"/>
      <c r="D59" s="454"/>
      <c r="E59" s="454"/>
      <c r="F59" s="454"/>
      <c r="G59" s="454"/>
      <c r="H59" s="454"/>
      <c r="I59" s="454"/>
      <c r="J59" s="454"/>
      <c r="K59" s="454"/>
      <c r="L59" s="454"/>
      <c r="M59" s="454"/>
      <c r="N59" s="454"/>
      <c r="O59" s="454"/>
      <c r="P59" s="454"/>
      <c r="Q59" s="454"/>
      <c r="R59" s="454"/>
      <c r="U59" s="425"/>
    </row>
    <row r="60" spans="2:21" ht="16.5" customHeight="1">
      <c r="B60" s="453" t="s">
        <v>233</v>
      </c>
      <c r="C60" s="454"/>
      <c r="D60" s="454"/>
      <c r="E60" s="454"/>
      <c r="F60" s="454"/>
      <c r="G60" s="454"/>
      <c r="H60" s="454"/>
      <c r="I60" s="454"/>
      <c r="J60" s="454"/>
      <c r="K60" s="454"/>
      <c r="L60" s="454"/>
      <c r="M60" s="454"/>
      <c r="N60" s="454"/>
      <c r="O60" s="454"/>
      <c r="P60" s="454"/>
      <c r="Q60" s="454"/>
      <c r="R60" s="454"/>
      <c r="U60" s="425"/>
    </row>
    <row r="61" spans="2:18" ht="6" customHeight="1">
      <c r="B61" s="453"/>
      <c r="C61" s="454"/>
      <c r="D61" s="454"/>
      <c r="E61" s="454"/>
      <c r="F61" s="454"/>
      <c r="G61" s="454"/>
      <c r="H61" s="454"/>
      <c r="I61" s="454"/>
      <c r="J61" s="454"/>
      <c r="K61" s="454"/>
      <c r="L61" s="454"/>
      <c r="M61" s="454"/>
      <c r="N61" s="454"/>
      <c r="O61" s="454"/>
      <c r="P61" s="454"/>
      <c r="Q61" s="454"/>
      <c r="R61" s="454"/>
    </row>
    <row r="63" ht="12.75">
      <c r="A63" s="373"/>
    </row>
    <row r="64" ht="12.75">
      <c r="A64" s="373"/>
    </row>
    <row r="65" ht="12.75">
      <c r="A65" s="373"/>
    </row>
    <row r="66" ht="12.75">
      <c r="A66" s="373"/>
    </row>
  </sheetData>
  <sheetProtection/>
  <mergeCells count="16">
    <mergeCell ref="S6:U6"/>
    <mergeCell ref="W6:Y6"/>
    <mergeCell ref="B54:U54"/>
    <mergeCell ref="B55:U55"/>
    <mergeCell ref="C5:E5"/>
    <mergeCell ref="G5:I5"/>
    <mergeCell ref="C6:E6"/>
    <mergeCell ref="G6:I6"/>
    <mergeCell ref="K6:M6"/>
    <mergeCell ref="O6:Q6"/>
    <mergeCell ref="C4:E4"/>
    <mergeCell ref="G4:I4"/>
    <mergeCell ref="K4:M4"/>
    <mergeCell ref="O4:Q4"/>
    <mergeCell ref="S4:U4"/>
    <mergeCell ref="W4:Y4"/>
  </mergeCells>
  <printOptions/>
  <pageMargins left="0.7874015748031497" right="0.3937007874015748" top="0.3937007874015748" bottom="0.07874015748031496" header="0.1968503937007874" footer="0.5118110236220472"/>
  <pageSetup fitToHeight="1" fitToWidth="1" horizontalDpi="600" verticalDpi="600" orientation="landscape" paperSize="9" scale="59"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CA197"/>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0.8515625" defaultRowHeight="12.75"/>
  <cols>
    <col min="1" max="1" width="55.140625" style="65" customWidth="1"/>
    <col min="2" max="9" width="12.7109375" style="86" customWidth="1"/>
    <col min="10" max="10" width="9.7109375" style="269" customWidth="1"/>
    <col min="11" max="11" width="1.7109375" style="5" customWidth="1"/>
    <col min="12" max="14" width="12.7109375" style="270" customWidth="1"/>
    <col min="15" max="15" width="12.7109375" style="86" customWidth="1"/>
    <col min="16" max="18" width="12.7109375" style="270" customWidth="1"/>
    <col min="19" max="19" width="12.7109375" style="86" customWidth="1"/>
    <col min="20" max="20" width="9.7109375" style="269" customWidth="1"/>
    <col min="21" max="21" width="1.7109375" style="5" customWidth="1"/>
    <col min="22" max="24" width="12.7109375" style="270" customWidth="1"/>
    <col min="25" max="25" width="12.7109375" style="86" customWidth="1"/>
    <col min="26" max="28" width="12.7109375" style="270" customWidth="1"/>
    <col min="29" max="29" width="12.7109375" style="86" customWidth="1"/>
    <col min="30" max="30" width="9.7109375" style="269" customWidth="1"/>
    <col min="31" max="31" width="1.7109375" style="5" customWidth="1"/>
    <col min="32" max="34" width="12.7109375" style="270" customWidth="1"/>
    <col min="35" max="35" width="12.7109375" style="86" customWidth="1"/>
    <col min="36" max="38" width="12.7109375" style="270" customWidth="1"/>
    <col min="39" max="39" width="12.7109375" style="86" customWidth="1"/>
    <col min="40" max="40" width="9.7109375" style="269" customWidth="1"/>
    <col min="41" max="41" width="1.7109375" style="5" customWidth="1"/>
    <col min="42" max="44" width="12.7109375" style="270" customWidth="1"/>
    <col min="45" max="45" width="12.7109375" style="86" customWidth="1"/>
    <col min="46" max="48" width="12.7109375" style="270" customWidth="1"/>
    <col min="49" max="49" width="12.7109375" style="86" customWidth="1"/>
    <col min="50" max="50" width="9.7109375" style="269" customWidth="1"/>
    <col min="51" max="51" width="1.7109375" style="5" customWidth="1"/>
    <col min="52" max="54" width="12.7109375" style="270" customWidth="1"/>
    <col min="55" max="55" width="12.7109375" style="86" customWidth="1"/>
    <col min="56" max="58" width="12.7109375" style="270" customWidth="1"/>
    <col min="59" max="59" width="12.7109375" style="86" customWidth="1"/>
    <col min="60" max="60" width="9.7109375" style="269" customWidth="1"/>
    <col min="61" max="61" width="1.7109375" style="5" customWidth="1"/>
    <col min="62" max="62" width="11.421875" style="0" customWidth="1"/>
    <col min="63" max="112" width="11.7109375" style="5" customWidth="1"/>
    <col min="113" max="113" width="12.7109375" style="5" bestFit="1" customWidth="1"/>
    <col min="114" max="114" width="10.7109375" style="5" bestFit="1" customWidth="1"/>
    <col min="115" max="116" width="11.421875" style="5" customWidth="1"/>
    <col min="117" max="117" width="10.421875" style="5" bestFit="1" customWidth="1"/>
    <col min="118" max="118" width="12.7109375" style="5" bestFit="1" customWidth="1"/>
    <col min="119" max="119" width="12.00390625" style="5" bestFit="1" customWidth="1"/>
    <col min="120" max="121" width="12.7109375" style="5" bestFit="1" customWidth="1"/>
    <col min="122" max="122" width="11.00390625" style="5" bestFit="1" customWidth="1"/>
    <col min="123" max="123" width="12.7109375" style="5" bestFit="1" customWidth="1"/>
    <col min="124" max="124" width="11.421875" style="5" customWidth="1"/>
    <col min="125" max="125" width="11.28125" style="5" bestFit="1" customWidth="1"/>
    <col min="126" max="127" width="10.7109375" style="5" bestFit="1" customWidth="1"/>
    <col min="128" max="128" width="12.00390625" style="5" bestFit="1" customWidth="1"/>
    <col min="129" max="129" width="12.7109375" style="5" bestFit="1" customWidth="1"/>
    <col min="130" max="130" width="11.28125" style="5" bestFit="1" customWidth="1"/>
    <col min="131" max="132" width="12.00390625" style="5" bestFit="1" customWidth="1"/>
    <col min="133" max="134" width="12.7109375" style="5" bestFit="1" customWidth="1"/>
    <col min="135" max="135" width="10.7109375" style="5" bestFit="1" customWidth="1"/>
    <col min="136" max="136" width="12.7109375" style="5" bestFit="1" customWidth="1"/>
    <col min="137" max="138" width="12.00390625" style="5" bestFit="1" customWidth="1"/>
    <col min="139" max="139" width="12.7109375" style="5" bestFit="1" customWidth="1"/>
    <col min="140" max="140" width="14.57421875" style="5" bestFit="1" customWidth="1"/>
    <col min="141" max="141" width="10.421875" style="5" bestFit="1" customWidth="1"/>
    <col min="142" max="142" width="9.140625" style="5" customWidth="1"/>
    <col min="143" max="143" width="11.00390625" style="5" bestFit="1" customWidth="1"/>
    <col min="144" max="144" width="10.8515625" style="5" bestFit="1" customWidth="1"/>
    <col min="145" max="145" width="10.140625" style="5" bestFit="1" customWidth="1"/>
    <col min="146" max="146" width="11.00390625" style="5" bestFit="1" customWidth="1"/>
    <col min="147" max="149" width="10.7109375" style="5" bestFit="1" customWidth="1"/>
    <col min="150" max="150" width="12.00390625" style="5" bestFit="1" customWidth="1"/>
    <col min="151" max="151" width="15.140625" style="5" bestFit="1" customWidth="1"/>
    <col min="152" max="152" width="12.7109375" style="5" bestFit="1" customWidth="1"/>
    <col min="153" max="154" width="12.00390625" style="5" bestFit="1" customWidth="1"/>
    <col min="155" max="155" width="11.421875" style="5" customWidth="1"/>
    <col min="156" max="156" width="10.28125" style="5" bestFit="1" customWidth="1"/>
    <col min="157" max="157" width="11.421875" style="5" customWidth="1"/>
    <col min="158" max="158" width="10.8515625" style="5" bestFit="1" customWidth="1"/>
    <col min="159" max="159" width="10.421875" style="5" bestFit="1" customWidth="1"/>
    <col min="160" max="161" width="11.421875" style="5" customWidth="1"/>
    <col min="162" max="162" width="15.140625" style="5" bestFit="1" customWidth="1"/>
    <col min="163" max="166" width="12.00390625" style="5" bestFit="1" customWidth="1"/>
    <col min="167" max="167" width="13.8515625" style="5" bestFit="1" customWidth="1"/>
    <col min="168" max="168" width="11.00390625" style="5" bestFit="1" customWidth="1"/>
    <col min="169" max="169" width="10.7109375" style="5" bestFit="1" customWidth="1"/>
    <col min="170" max="183" width="12.00390625" style="5" bestFit="1" customWidth="1"/>
    <col min="184" max="184" width="13.8515625" style="5" bestFit="1" customWidth="1"/>
    <col min="185" max="185" width="10.421875" style="5" bestFit="1" customWidth="1"/>
    <col min="186" max="186" width="9.140625" style="5" customWidth="1"/>
    <col min="187" max="188" width="12.00390625" style="5" bestFit="1" customWidth="1"/>
    <col min="189" max="189" width="12.7109375" style="5" bestFit="1" customWidth="1"/>
    <col min="190" max="190" width="14.57421875" style="5" bestFit="1" customWidth="1"/>
    <col min="191" max="195" width="12.00390625" style="5" bestFit="1" customWidth="1"/>
    <col min="196" max="196" width="13.8515625" style="5" bestFit="1" customWidth="1"/>
    <col min="197" max="197" width="11.421875" style="5" customWidth="1"/>
    <col min="198" max="199" width="12.00390625" style="5" bestFit="1" customWidth="1"/>
    <col min="200" max="200" width="11.00390625" style="5" bestFit="1" customWidth="1"/>
    <col min="201" max="201" width="10.8515625" style="5" bestFit="1" customWidth="1"/>
    <col min="202" max="16384" width="10.8515625" style="5" customWidth="1"/>
  </cols>
  <sheetData>
    <row r="1" spans="1:60" s="9" customFormat="1" ht="19.5" customHeight="1">
      <c r="A1" s="158" t="s">
        <v>255</v>
      </c>
      <c r="B1" s="173"/>
      <c r="C1" s="173"/>
      <c r="D1" s="173"/>
      <c r="E1" s="173"/>
      <c r="F1" s="173"/>
      <c r="G1" s="173"/>
      <c r="H1" s="173"/>
      <c r="I1" s="173"/>
      <c r="J1" s="212"/>
      <c r="L1" s="19"/>
      <c r="M1" s="19"/>
      <c r="N1" s="19"/>
      <c r="O1" s="173"/>
      <c r="P1" s="19"/>
      <c r="Q1" s="19"/>
      <c r="R1" s="19"/>
      <c r="S1" s="173"/>
      <c r="T1" s="212"/>
      <c r="V1" s="19"/>
      <c r="W1" s="19"/>
      <c r="X1" s="19"/>
      <c r="Y1" s="173"/>
      <c r="Z1" s="19"/>
      <c r="AA1" s="19"/>
      <c r="AB1" s="19"/>
      <c r="AC1" s="173"/>
      <c r="AD1" s="212"/>
      <c r="AF1" s="19"/>
      <c r="AG1" s="19"/>
      <c r="AH1" s="19"/>
      <c r="AI1" s="173"/>
      <c r="AJ1" s="19"/>
      <c r="AK1" s="19"/>
      <c r="AL1" s="19"/>
      <c r="AM1" s="173"/>
      <c r="AN1" s="212"/>
      <c r="AP1" s="19"/>
      <c r="AQ1" s="19"/>
      <c r="AR1" s="19"/>
      <c r="AS1" s="173"/>
      <c r="AT1" s="19"/>
      <c r="AU1" s="19"/>
      <c r="AV1" s="19"/>
      <c r="AW1" s="173"/>
      <c r="AX1" s="212"/>
      <c r="AZ1" s="19"/>
      <c r="BA1" s="19"/>
      <c r="BB1" s="19"/>
      <c r="BC1" s="173"/>
      <c r="BD1" s="19"/>
      <c r="BE1" s="19"/>
      <c r="BF1" s="19"/>
      <c r="BG1" s="173"/>
      <c r="BH1" s="212"/>
    </row>
    <row r="2" spans="1:60" s="9" customFormat="1" ht="19.5" customHeight="1">
      <c r="A2" s="159" t="s">
        <v>135</v>
      </c>
      <c r="B2" s="173"/>
      <c r="C2" s="173"/>
      <c r="D2" s="173"/>
      <c r="E2" s="173"/>
      <c r="F2" s="173"/>
      <c r="G2" s="173"/>
      <c r="H2" s="173"/>
      <c r="I2" s="173"/>
      <c r="J2" s="212"/>
      <c r="L2" s="19"/>
      <c r="M2" s="19"/>
      <c r="N2" s="356"/>
      <c r="O2" s="173"/>
      <c r="P2" s="19"/>
      <c r="Q2" s="19"/>
      <c r="R2" s="19"/>
      <c r="S2" s="173"/>
      <c r="T2" s="212"/>
      <c r="V2" s="19"/>
      <c r="W2" s="19"/>
      <c r="X2" s="19"/>
      <c r="Y2" s="173"/>
      <c r="Z2" s="19"/>
      <c r="AA2" s="19"/>
      <c r="AB2" s="19"/>
      <c r="AC2" s="173"/>
      <c r="AD2" s="212"/>
      <c r="AF2" s="19"/>
      <c r="AG2" s="19"/>
      <c r="AH2" s="19"/>
      <c r="AI2" s="173"/>
      <c r="AJ2" s="19"/>
      <c r="AK2" s="19"/>
      <c r="AL2" s="19"/>
      <c r="AM2" s="173"/>
      <c r="AN2" s="212"/>
      <c r="AP2" s="19"/>
      <c r="AQ2" s="19"/>
      <c r="AR2" s="19"/>
      <c r="AS2" s="173"/>
      <c r="AT2" s="19"/>
      <c r="AU2" s="19"/>
      <c r="AV2" s="19"/>
      <c r="AW2" s="173"/>
      <c r="AX2" s="212"/>
      <c r="AZ2" s="19"/>
      <c r="BA2" s="19"/>
      <c r="BB2" s="19"/>
      <c r="BC2" s="173"/>
      <c r="BD2" s="19"/>
      <c r="BE2" s="19"/>
      <c r="BF2" s="19"/>
      <c r="BG2" s="173"/>
      <c r="BH2" s="212"/>
    </row>
    <row r="3" spans="1:60" s="14" customFormat="1" ht="12" customHeight="1">
      <c r="A3" s="160"/>
      <c r="B3" s="175"/>
      <c r="C3" s="175"/>
      <c r="D3" s="175"/>
      <c r="E3" s="175"/>
      <c r="F3" s="175"/>
      <c r="G3" s="175"/>
      <c r="H3" s="175"/>
      <c r="I3" s="175"/>
      <c r="J3" s="177"/>
      <c r="L3" s="21"/>
      <c r="M3" s="21"/>
      <c r="N3" s="355"/>
      <c r="O3" s="175"/>
      <c r="P3" s="21"/>
      <c r="Q3" s="21"/>
      <c r="R3" s="21"/>
      <c r="S3" s="175"/>
      <c r="T3" s="177"/>
      <c r="V3" s="21"/>
      <c r="W3" s="21"/>
      <c r="X3" s="21"/>
      <c r="Y3" s="175"/>
      <c r="Z3" s="21"/>
      <c r="AA3" s="21"/>
      <c r="AB3" s="21"/>
      <c r="AC3" s="175"/>
      <c r="AD3" s="177"/>
      <c r="AF3" s="21"/>
      <c r="AG3" s="21"/>
      <c r="AH3" s="21"/>
      <c r="AI3" s="175"/>
      <c r="AJ3" s="21"/>
      <c r="AK3" s="21"/>
      <c r="AL3" s="21"/>
      <c r="AM3" s="175"/>
      <c r="AN3" s="177"/>
      <c r="AP3" s="21"/>
      <c r="AQ3" s="21"/>
      <c r="AR3" s="21"/>
      <c r="AS3" s="175"/>
      <c r="AT3" s="21"/>
      <c r="AU3" s="21"/>
      <c r="AV3" s="21"/>
      <c r="AW3" s="175"/>
      <c r="AX3" s="177"/>
      <c r="AZ3" s="21"/>
      <c r="BA3" s="21"/>
      <c r="BB3" s="21"/>
      <c r="BC3" s="175"/>
      <c r="BD3" s="21"/>
      <c r="BE3" s="21"/>
      <c r="BF3" s="21"/>
      <c r="BG3" s="175"/>
      <c r="BH3" s="177"/>
    </row>
    <row r="4" spans="1:61" s="14" customFormat="1" ht="19.5" customHeight="1">
      <c r="A4" s="213" t="s">
        <v>75</v>
      </c>
      <c r="B4" s="107" t="s">
        <v>22</v>
      </c>
      <c r="C4" s="214"/>
      <c r="D4" s="214"/>
      <c r="E4" s="214"/>
      <c r="F4" s="214"/>
      <c r="G4" s="214"/>
      <c r="H4" s="214"/>
      <c r="I4" s="214"/>
      <c r="J4" s="215"/>
      <c r="K4" s="11"/>
      <c r="L4" s="107" t="s">
        <v>21</v>
      </c>
      <c r="M4" s="216"/>
      <c r="N4" s="216"/>
      <c r="O4" s="214"/>
      <c r="P4" s="216"/>
      <c r="Q4" s="216"/>
      <c r="R4" s="216"/>
      <c r="S4" s="214"/>
      <c r="T4" s="215"/>
      <c r="U4" s="11"/>
      <c r="V4" s="107" t="s">
        <v>6</v>
      </c>
      <c r="W4" s="216"/>
      <c r="X4" s="216"/>
      <c r="Y4" s="214"/>
      <c r="Z4" s="216"/>
      <c r="AA4" s="216"/>
      <c r="AB4" s="216"/>
      <c r="AC4" s="214"/>
      <c r="AD4" s="215"/>
      <c r="AE4" s="11"/>
      <c r="AF4" s="107" t="s">
        <v>52</v>
      </c>
      <c r="AG4" s="216"/>
      <c r="AH4" s="216"/>
      <c r="AI4" s="214"/>
      <c r="AJ4" s="216"/>
      <c r="AK4" s="216"/>
      <c r="AL4" s="216"/>
      <c r="AM4" s="214"/>
      <c r="AN4" s="215"/>
      <c r="AO4" s="11"/>
      <c r="AP4" s="107" t="s">
        <v>54</v>
      </c>
      <c r="AQ4" s="216"/>
      <c r="AR4" s="216"/>
      <c r="AS4" s="214"/>
      <c r="AT4" s="216"/>
      <c r="AU4" s="216"/>
      <c r="AV4" s="216"/>
      <c r="AW4" s="214"/>
      <c r="AX4" s="215"/>
      <c r="AY4" s="11"/>
      <c r="AZ4" s="107" t="s">
        <v>61</v>
      </c>
      <c r="BA4" s="216"/>
      <c r="BB4" s="216"/>
      <c r="BC4" s="214"/>
      <c r="BD4" s="216"/>
      <c r="BE4" s="216"/>
      <c r="BF4" s="216"/>
      <c r="BG4" s="214"/>
      <c r="BH4" s="215"/>
      <c r="BI4" s="11"/>
    </row>
    <row r="5" spans="1:70" s="221" customFormat="1" ht="19.5" customHeight="1" thickBot="1">
      <c r="A5" s="34" t="s">
        <v>62</v>
      </c>
      <c r="B5" s="218">
        <v>41729</v>
      </c>
      <c r="C5" s="218">
        <v>41820</v>
      </c>
      <c r="D5" s="218">
        <v>41912</v>
      </c>
      <c r="E5" s="219">
        <v>42004</v>
      </c>
      <c r="F5" s="218">
        <v>42094</v>
      </c>
      <c r="G5" s="218">
        <v>42185</v>
      </c>
      <c r="H5" s="218">
        <v>42277</v>
      </c>
      <c r="I5" s="219">
        <v>42369</v>
      </c>
      <c r="J5" s="23" t="s">
        <v>121</v>
      </c>
      <c r="K5" s="220"/>
      <c r="L5" s="218">
        <v>41729</v>
      </c>
      <c r="M5" s="218">
        <v>41820</v>
      </c>
      <c r="N5" s="218">
        <v>41912</v>
      </c>
      <c r="O5" s="219">
        <v>42004</v>
      </c>
      <c r="P5" s="218">
        <v>42094</v>
      </c>
      <c r="Q5" s="218">
        <v>42185</v>
      </c>
      <c r="R5" s="218">
        <v>42277</v>
      </c>
      <c r="S5" s="219">
        <v>42369</v>
      </c>
      <c r="T5" s="23" t="s">
        <v>121</v>
      </c>
      <c r="U5" s="220"/>
      <c r="V5" s="218">
        <v>41729</v>
      </c>
      <c r="W5" s="218">
        <v>41820</v>
      </c>
      <c r="X5" s="218">
        <v>41912</v>
      </c>
      <c r="Y5" s="219">
        <v>42004</v>
      </c>
      <c r="Z5" s="218">
        <v>42094</v>
      </c>
      <c r="AA5" s="218">
        <v>42185</v>
      </c>
      <c r="AB5" s="218">
        <v>42277</v>
      </c>
      <c r="AC5" s="219">
        <v>42369</v>
      </c>
      <c r="AD5" s="23" t="s">
        <v>121</v>
      </c>
      <c r="AE5" s="220"/>
      <c r="AF5" s="218">
        <v>41729</v>
      </c>
      <c r="AG5" s="218">
        <v>41820</v>
      </c>
      <c r="AH5" s="218">
        <v>41912</v>
      </c>
      <c r="AI5" s="219">
        <v>42004</v>
      </c>
      <c r="AJ5" s="218">
        <v>42094</v>
      </c>
      <c r="AK5" s="218">
        <v>42185</v>
      </c>
      <c r="AL5" s="218">
        <v>42277</v>
      </c>
      <c r="AM5" s="219">
        <v>42369</v>
      </c>
      <c r="AN5" s="23" t="s">
        <v>121</v>
      </c>
      <c r="AO5" s="220"/>
      <c r="AP5" s="218">
        <v>41729</v>
      </c>
      <c r="AQ5" s="218">
        <v>41820</v>
      </c>
      <c r="AR5" s="218">
        <v>41912</v>
      </c>
      <c r="AS5" s="219">
        <v>42004</v>
      </c>
      <c r="AT5" s="218">
        <v>42094</v>
      </c>
      <c r="AU5" s="218">
        <v>42185</v>
      </c>
      <c r="AV5" s="218">
        <v>42277</v>
      </c>
      <c r="AW5" s="219">
        <v>42369</v>
      </c>
      <c r="AX5" s="23" t="s">
        <v>121</v>
      </c>
      <c r="AY5" s="220"/>
      <c r="AZ5" s="218">
        <v>41729</v>
      </c>
      <c r="BA5" s="218">
        <v>41820</v>
      </c>
      <c r="BB5" s="218">
        <v>41912</v>
      </c>
      <c r="BC5" s="219">
        <v>42004</v>
      </c>
      <c r="BD5" s="218">
        <v>42094</v>
      </c>
      <c r="BE5" s="218">
        <v>42185</v>
      </c>
      <c r="BF5" s="218">
        <v>42277</v>
      </c>
      <c r="BG5" s="219">
        <v>42369</v>
      </c>
      <c r="BH5" s="23" t="s">
        <v>121</v>
      </c>
      <c r="BI5" s="220"/>
      <c r="BK5" s="222"/>
      <c r="BL5" s="222"/>
      <c r="BM5" s="222"/>
      <c r="BN5" s="222"/>
      <c r="BO5" s="222"/>
      <c r="BP5" s="222"/>
      <c r="BQ5" s="222"/>
      <c r="BR5" s="222"/>
    </row>
    <row r="6" spans="1:63" s="225" customFormat="1" ht="12.75">
      <c r="A6" s="16" t="s">
        <v>76</v>
      </c>
      <c r="B6" s="223">
        <v>12166.54545</v>
      </c>
      <c r="C6" s="223">
        <v>12703.98511</v>
      </c>
      <c r="D6" s="223">
        <v>11657.667130000002</v>
      </c>
      <c r="E6" s="228">
        <v>13862.9248</v>
      </c>
      <c r="F6" s="223">
        <v>14588.768109999999</v>
      </c>
      <c r="G6" s="223">
        <v>12259.40355</v>
      </c>
      <c r="H6" s="223">
        <v>13621.31665</v>
      </c>
      <c r="I6" s="228">
        <v>14842.05055</v>
      </c>
      <c r="J6" s="224">
        <f aca="true" t="shared" si="0" ref="J6:J17">IF(OR(AND(E6&lt;0,I6&gt;0),AND(E6&gt;0,I6&lt;0),SUM(E6)=0,E6="-",I6="-"),"-",(SUM(I6-E6))/SUM(E6))</f>
        <v>0.07062908903610292</v>
      </c>
      <c r="L6" s="223">
        <v>3857.40082</v>
      </c>
      <c r="M6" s="223">
        <v>3620.90111</v>
      </c>
      <c r="N6" s="223">
        <v>3133.0364799999998</v>
      </c>
      <c r="O6" s="228">
        <v>3668.28764</v>
      </c>
      <c r="P6" s="223">
        <v>4025.69782</v>
      </c>
      <c r="Q6" s="223">
        <v>3332.83515</v>
      </c>
      <c r="R6" s="223">
        <v>4102.49337</v>
      </c>
      <c r="S6" s="228">
        <v>3634.52446</v>
      </c>
      <c r="T6" s="224">
        <f aca="true" t="shared" si="1" ref="T6:T17">IF(OR(AND(O6&lt;0,S6&gt;0),AND(O6&gt;0,S6&lt;0),SUM(O6)=0,O6="-",S6="-"),"-",(SUM(S6-O6))/SUM(O6))</f>
        <v>-0.009204071030809328</v>
      </c>
      <c r="V6" s="223">
        <v>6508.05508</v>
      </c>
      <c r="W6" s="223">
        <v>7463.18843</v>
      </c>
      <c r="X6" s="223">
        <v>6912.44653</v>
      </c>
      <c r="Y6" s="228">
        <v>7555.308410000001</v>
      </c>
      <c r="Z6" s="223">
        <v>7900.543860000001</v>
      </c>
      <c r="AA6" s="223">
        <v>6388.1234699999995</v>
      </c>
      <c r="AB6" s="223">
        <v>7908.74042</v>
      </c>
      <c r="AC6" s="228">
        <v>8467.482189999999</v>
      </c>
      <c r="AD6" s="224">
        <f aca="true" t="shared" si="2" ref="AD6:AD17">IF(OR(AND(Y6&lt;0,AC6&gt;0),AND(Y6&gt;0,AC6&lt;0),SUM(Y6)=0,Y6="-",AC6="-"),"-",(SUM(AC6-Y6))/SUM(Y6))</f>
        <v>0.12073283187125358</v>
      </c>
      <c r="AF6" s="223">
        <v>1558.73696</v>
      </c>
      <c r="AG6" s="223">
        <v>1382.2556499999998</v>
      </c>
      <c r="AH6" s="223">
        <v>1699.2377900000001</v>
      </c>
      <c r="AI6" s="228">
        <v>1448.98962</v>
      </c>
      <c r="AJ6" s="223">
        <v>1346.36586</v>
      </c>
      <c r="AK6" s="223">
        <v>1662.0854399999998</v>
      </c>
      <c r="AL6" s="223">
        <v>1501.659</v>
      </c>
      <c r="AM6" s="228">
        <v>1329.4885900000002</v>
      </c>
      <c r="AN6" s="224">
        <f aca="true" t="shared" si="3" ref="AN6:AN17">IF(OR(AND(AI6&lt;0,AM6&gt;0),AND(AI6&gt;0,AM6&lt;0),SUM(AI6)=0,AI6="-",AM6="-"),"-",(SUM(AM6-AI6))/SUM(AI6))</f>
        <v>-0.08247197105525152</v>
      </c>
      <c r="AP6" s="223">
        <v>1382.00552</v>
      </c>
      <c r="AQ6" s="223">
        <v>1317.39886</v>
      </c>
      <c r="AR6" s="223">
        <v>1537.62654</v>
      </c>
      <c r="AS6" s="228">
        <v>2028.26429</v>
      </c>
      <c r="AT6" s="223">
        <v>2276.82409</v>
      </c>
      <c r="AU6" s="223">
        <v>1435.61341</v>
      </c>
      <c r="AV6" s="223">
        <v>1165.6323799999998</v>
      </c>
      <c r="AW6" s="228">
        <v>1951.61248</v>
      </c>
      <c r="AX6" s="224">
        <f aca="true" t="shared" si="4" ref="AX6:AX17">IF(OR(AND(AS6&lt;0,AW6&gt;0),AND(AS6&gt;0,AW6&lt;0),SUM(AS6)=0,AS6="-",AW6="-"),"-",(SUM(AW6-AS6))/SUM(AS6))</f>
        <v>-0.03779182544302452</v>
      </c>
      <c r="AZ6" s="223">
        <v>-1139.65293</v>
      </c>
      <c r="BA6" s="223">
        <v>-1079.75894</v>
      </c>
      <c r="BB6" s="223">
        <v>-1624.68021</v>
      </c>
      <c r="BC6" s="228">
        <v>-837.92516</v>
      </c>
      <c r="BD6" s="223">
        <v>-960.6635200000001</v>
      </c>
      <c r="BE6" s="223">
        <v>-559.25392</v>
      </c>
      <c r="BF6" s="223">
        <v>-1057.20852</v>
      </c>
      <c r="BG6" s="228">
        <v>-541.05717</v>
      </c>
      <c r="BH6" s="224">
        <f aca="true" t="shared" si="5" ref="BH6:BH17">IF(OR(AND(BC6&lt;0,BG6&gt;0),AND(BC6&gt;0,BG6&lt;0),SUM(BC6)=0,BC6="-",BG6="-"),"-",(SUM(BG6-BC6))/SUM(BC6))</f>
        <v>-0.35428938546253935</v>
      </c>
      <c r="BK6" s="229"/>
    </row>
    <row r="7" spans="1:63" s="225" customFormat="1" ht="12.75">
      <c r="A7" s="16" t="s">
        <v>77</v>
      </c>
      <c r="B7" s="223">
        <v>5888.65549</v>
      </c>
      <c r="C7" s="223">
        <v>6241.69122</v>
      </c>
      <c r="D7" s="223">
        <v>6162.00638</v>
      </c>
      <c r="E7" s="228">
        <v>5874.5028600000005</v>
      </c>
      <c r="F7" s="223">
        <v>7144.130349999999</v>
      </c>
      <c r="G7" s="223">
        <v>7121.21364</v>
      </c>
      <c r="H7" s="223">
        <v>7225.76934</v>
      </c>
      <c r="I7" s="228">
        <v>7267.89358</v>
      </c>
      <c r="J7" s="224">
        <f t="shared" si="0"/>
        <v>0.23719295967795295</v>
      </c>
      <c r="L7" s="223">
        <v>519.21595</v>
      </c>
      <c r="M7" s="223">
        <v>628.55377</v>
      </c>
      <c r="N7" s="223">
        <v>653.5483</v>
      </c>
      <c r="O7" s="228">
        <v>600.52948</v>
      </c>
      <c r="P7" s="223">
        <v>531.92267</v>
      </c>
      <c r="Q7" s="223">
        <v>567.6732900000001</v>
      </c>
      <c r="R7" s="223">
        <v>605.88255</v>
      </c>
      <c r="S7" s="228">
        <v>643.1030999999999</v>
      </c>
      <c r="T7" s="224">
        <f t="shared" si="1"/>
        <v>0.07089347220722601</v>
      </c>
      <c r="V7" s="223">
        <v>5437.62372</v>
      </c>
      <c r="W7" s="223">
        <v>5523.9199100000005</v>
      </c>
      <c r="X7" s="223">
        <v>5578.50832</v>
      </c>
      <c r="Y7" s="228">
        <v>5237.503</v>
      </c>
      <c r="Z7" s="223">
        <v>6399.22796</v>
      </c>
      <c r="AA7" s="223">
        <v>6430.70975</v>
      </c>
      <c r="AB7" s="223">
        <v>6371.955110000001</v>
      </c>
      <c r="AC7" s="228">
        <v>6431.23147</v>
      </c>
      <c r="AD7" s="224">
        <f t="shared" si="2"/>
        <v>0.22791938639462356</v>
      </c>
      <c r="AF7" s="223">
        <v>110.96924</v>
      </c>
      <c r="AG7" s="223">
        <v>72.07045</v>
      </c>
      <c r="AH7" s="223">
        <v>45.7072</v>
      </c>
      <c r="AI7" s="228">
        <v>45.73919</v>
      </c>
      <c r="AJ7" s="223">
        <v>44.81335</v>
      </c>
      <c r="AK7" s="223">
        <v>39.35219</v>
      </c>
      <c r="AL7" s="223">
        <v>39.0033</v>
      </c>
      <c r="AM7" s="228">
        <v>64.33708</v>
      </c>
      <c r="AN7" s="224">
        <f t="shared" si="3"/>
        <v>0.4066073316995775</v>
      </c>
      <c r="AP7" s="223">
        <v>186.99489000000003</v>
      </c>
      <c r="AQ7" s="223">
        <v>464.04462</v>
      </c>
      <c r="AR7" s="223">
        <v>394.31681</v>
      </c>
      <c r="AS7" s="228">
        <v>511.31752</v>
      </c>
      <c r="AT7" s="223">
        <v>629.00949</v>
      </c>
      <c r="AU7" s="223">
        <v>516.43657</v>
      </c>
      <c r="AV7" s="223">
        <v>663.75742</v>
      </c>
      <c r="AW7" s="228">
        <v>624.60175</v>
      </c>
      <c r="AX7" s="224">
        <f t="shared" si="4"/>
        <v>0.2215535857249719</v>
      </c>
      <c r="AZ7" s="223">
        <v>-366.14831</v>
      </c>
      <c r="BA7" s="223">
        <v>-446.89753</v>
      </c>
      <c r="BB7" s="223">
        <v>-510.07425</v>
      </c>
      <c r="BC7" s="228">
        <v>-520.58633</v>
      </c>
      <c r="BD7" s="223">
        <v>-460.84312</v>
      </c>
      <c r="BE7" s="223">
        <v>-432.95815999999996</v>
      </c>
      <c r="BF7" s="223">
        <v>-454.82903999999996</v>
      </c>
      <c r="BG7" s="228">
        <v>-495.37982</v>
      </c>
      <c r="BH7" s="224">
        <f t="shared" si="5"/>
        <v>-0.04841946195552231</v>
      </c>
      <c r="BK7" s="229"/>
    </row>
    <row r="8" spans="1:63" s="140" customFormat="1" ht="12.75">
      <c r="A8" s="45" t="s">
        <v>78</v>
      </c>
      <c r="B8" s="223">
        <v>430291.43523</v>
      </c>
      <c r="C8" s="223">
        <v>448428.75641000003</v>
      </c>
      <c r="D8" s="223">
        <v>471167.31580000004</v>
      </c>
      <c r="E8" s="44">
        <v>486445.21</v>
      </c>
      <c r="F8" s="223">
        <v>535637.87444</v>
      </c>
      <c r="G8" s="223">
        <v>505930.23586</v>
      </c>
      <c r="H8" s="223">
        <v>505375.06675</v>
      </c>
      <c r="I8" s="44">
        <v>509493.48326</v>
      </c>
      <c r="J8" s="224">
        <f t="shared" si="0"/>
        <v>0.04738102624137256</v>
      </c>
      <c r="L8" s="223">
        <v>90180.80043</v>
      </c>
      <c r="M8" s="223">
        <v>92316.0044</v>
      </c>
      <c r="N8" s="223">
        <v>94581.32594</v>
      </c>
      <c r="O8" s="44">
        <v>97128.77382999999</v>
      </c>
      <c r="P8" s="223">
        <v>103377.90643999999</v>
      </c>
      <c r="Q8" s="223">
        <v>101262.18439</v>
      </c>
      <c r="R8" s="223">
        <v>99372.64595</v>
      </c>
      <c r="S8" s="44">
        <v>99648.94092000001</v>
      </c>
      <c r="T8" s="224">
        <f t="shared" si="1"/>
        <v>0.025946658138719523</v>
      </c>
      <c r="V8" s="223">
        <v>324995.7114</v>
      </c>
      <c r="W8" s="223">
        <v>341310.08867</v>
      </c>
      <c r="X8" s="223">
        <v>359677.26041000005</v>
      </c>
      <c r="Y8" s="44">
        <v>374589.24631</v>
      </c>
      <c r="Z8" s="223">
        <v>414047.79255</v>
      </c>
      <c r="AA8" s="223">
        <v>387507.14006999996</v>
      </c>
      <c r="AB8" s="223">
        <v>388327.59329000005</v>
      </c>
      <c r="AC8" s="44">
        <v>390784.7682</v>
      </c>
      <c r="AD8" s="224">
        <f t="shared" si="2"/>
        <v>0.043235415991085324</v>
      </c>
      <c r="AF8" s="223">
        <v>129.82724000000002</v>
      </c>
      <c r="AG8" s="223">
        <v>114.32364</v>
      </c>
      <c r="AH8" s="223">
        <v>108.43386</v>
      </c>
      <c r="AI8" s="44">
        <v>106.01567</v>
      </c>
      <c r="AJ8" s="223">
        <v>156.29929</v>
      </c>
      <c r="AK8" s="223">
        <v>237.82733</v>
      </c>
      <c r="AL8" s="223">
        <v>238.20926</v>
      </c>
      <c r="AM8" s="44">
        <v>230.33182</v>
      </c>
      <c r="AN8" s="224">
        <f t="shared" si="3"/>
        <v>1.172620519211924</v>
      </c>
      <c r="AP8" s="223">
        <v>106775.56194</v>
      </c>
      <c r="AQ8" s="223">
        <v>107048.26143000001</v>
      </c>
      <c r="AR8" s="223">
        <v>109409.38961</v>
      </c>
      <c r="AS8" s="44">
        <v>108669.44137</v>
      </c>
      <c r="AT8" s="223">
        <v>111060.68741</v>
      </c>
      <c r="AU8" s="223">
        <v>110029.6656</v>
      </c>
      <c r="AV8" s="223">
        <v>110699.17412000001</v>
      </c>
      <c r="AW8" s="44">
        <v>127283.78779</v>
      </c>
      <c r="AX8" s="224">
        <f t="shared" si="4"/>
        <v>0.1712932926251225</v>
      </c>
      <c r="AZ8" s="223">
        <v>-91790.46578</v>
      </c>
      <c r="BA8" s="223">
        <v>-92359.92173</v>
      </c>
      <c r="BB8" s="223">
        <v>-92609.09401999999</v>
      </c>
      <c r="BC8" s="44">
        <v>-94048.26718000001</v>
      </c>
      <c r="BD8" s="223">
        <v>-93004.81125</v>
      </c>
      <c r="BE8" s="223">
        <v>-93106.58153</v>
      </c>
      <c r="BF8" s="223">
        <v>-93262.55587000001</v>
      </c>
      <c r="BG8" s="44">
        <v>-108454.34547</v>
      </c>
      <c r="BH8" s="224">
        <f t="shared" si="5"/>
        <v>0.15317749834165514</v>
      </c>
      <c r="BK8" s="229"/>
    </row>
    <row r="9" spans="1:63" s="140" customFormat="1" ht="12.75">
      <c r="A9" s="45" t="s">
        <v>79</v>
      </c>
      <c r="B9" s="223">
        <v>116038.64709999999</v>
      </c>
      <c r="C9" s="223">
        <v>114370.29245000001</v>
      </c>
      <c r="D9" s="223">
        <v>116797.10687999999</v>
      </c>
      <c r="E9" s="44">
        <v>117075.18728</v>
      </c>
      <c r="F9" s="223">
        <v>118367.11731</v>
      </c>
      <c r="G9" s="223">
        <v>115795.99722</v>
      </c>
      <c r="H9" s="223">
        <v>115012.47533</v>
      </c>
      <c r="I9" s="44">
        <v>117629.55734999999</v>
      </c>
      <c r="J9" s="224">
        <f t="shared" si="0"/>
        <v>0.004735162786237056</v>
      </c>
      <c r="L9" s="223">
        <v>16133.99071</v>
      </c>
      <c r="M9" s="223">
        <v>15251.33467</v>
      </c>
      <c r="N9" s="223">
        <v>15100.29672</v>
      </c>
      <c r="O9" s="44">
        <v>14962.66945</v>
      </c>
      <c r="P9" s="223">
        <v>14842.80817</v>
      </c>
      <c r="Q9" s="223">
        <v>13965.28287</v>
      </c>
      <c r="R9" s="223">
        <v>13398.008689999999</v>
      </c>
      <c r="S9" s="44">
        <v>13780.77002</v>
      </c>
      <c r="T9" s="224">
        <f t="shared" si="1"/>
        <v>-0.07898987770527802</v>
      </c>
      <c r="V9" s="223">
        <v>90388.05825</v>
      </c>
      <c r="W9" s="223">
        <v>89248.11720000001</v>
      </c>
      <c r="X9" s="223">
        <v>91106.00684999999</v>
      </c>
      <c r="Y9" s="44">
        <v>91410.7985</v>
      </c>
      <c r="Z9" s="223">
        <v>92513.87415999999</v>
      </c>
      <c r="AA9" s="223">
        <v>92069.07089</v>
      </c>
      <c r="AB9" s="223">
        <v>92129.24623</v>
      </c>
      <c r="AC9" s="44">
        <v>95138.46801000001</v>
      </c>
      <c r="AD9" s="224">
        <f t="shared" si="2"/>
        <v>0.04077931241351104</v>
      </c>
      <c r="AF9" s="223">
        <v>128.49247</v>
      </c>
      <c r="AG9" s="223">
        <v>133.38964</v>
      </c>
      <c r="AH9" s="223">
        <v>118.14827000000001</v>
      </c>
      <c r="AI9" s="44">
        <v>72.36314</v>
      </c>
      <c r="AJ9" s="223">
        <v>83.12202</v>
      </c>
      <c r="AK9" s="223">
        <v>100.71567</v>
      </c>
      <c r="AL9" s="223">
        <v>90.48643</v>
      </c>
      <c r="AM9" s="44">
        <v>99.38052</v>
      </c>
      <c r="AN9" s="224">
        <f t="shared" si="3"/>
        <v>0.37335831474421927</v>
      </c>
      <c r="AP9" s="223">
        <v>17320.285920000002</v>
      </c>
      <c r="AQ9" s="223">
        <v>17014.04434</v>
      </c>
      <c r="AR9" s="223">
        <v>17940.72303</v>
      </c>
      <c r="AS9" s="44">
        <v>17546.65897</v>
      </c>
      <c r="AT9" s="223">
        <v>17775.23228</v>
      </c>
      <c r="AU9" s="223">
        <v>16521.82167</v>
      </c>
      <c r="AV9" s="223">
        <v>15927.528890000001</v>
      </c>
      <c r="AW9" s="44">
        <v>15590.614019999999</v>
      </c>
      <c r="AX9" s="224">
        <f t="shared" si="4"/>
        <v>-0.11147677477201241</v>
      </c>
      <c r="AZ9" s="223">
        <v>-7932.18025</v>
      </c>
      <c r="BA9" s="223">
        <v>-7276.593400000001</v>
      </c>
      <c r="BB9" s="223">
        <v>-7468.0679900000005</v>
      </c>
      <c r="BC9" s="44">
        <v>-6917.30278</v>
      </c>
      <c r="BD9" s="223">
        <v>-6847.91932</v>
      </c>
      <c r="BE9" s="223">
        <v>-6860.89388</v>
      </c>
      <c r="BF9" s="223">
        <v>-6532.7949100000005</v>
      </c>
      <c r="BG9" s="44">
        <v>-6979.67522</v>
      </c>
      <c r="BH9" s="224">
        <f t="shared" si="5"/>
        <v>0.009016872903169363</v>
      </c>
      <c r="BK9" s="229"/>
    </row>
    <row r="10" spans="1:63" s="225" customFormat="1" ht="12.75">
      <c r="A10" s="16" t="s">
        <v>80</v>
      </c>
      <c r="B10" s="223">
        <v>82870.36099</v>
      </c>
      <c r="C10" s="223">
        <v>86894.56752</v>
      </c>
      <c r="D10" s="223">
        <v>90790.47525</v>
      </c>
      <c r="E10" s="228">
        <v>94563.59481000001</v>
      </c>
      <c r="F10" s="223">
        <v>106163.15625</v>
      </c>
      <c r="G10" s="223">
        <v>104944.47667</v>
      </c>
      <c r="H10" s="223">
        <v>100680.92007</v>
      </c>
      <c r="I10" s="228">
        <v>105872.86785</v>
      </c>
      <c r="J10" s="224">
        <f t="shared" si="0"/>
        <v>0.11959436464659486</v>
      </c>
      <c r="L10" s="223">
        <v>0</v>
      </c>
      <c r="M10" s="223">
        <v>0</v>
      </c>
      <c r="N10" s="223">
        <v>0</v>
      </c>
      <c r="O10" s="228">
        <v>0</v>
      </c>
      <c r="P10" s="223">
        <v>0</v>
      </c>
      <c r="Q10" s="223">
        <v>0</v>
      </c>
      <c r="R10" s="223">
        <v>0</v>
      </c>
      <c r="S10" s="228">
        <v>0</v>
      </c>
      <c r="T10" s="224" t="str">
        <f t="shared" si="1"/>
        <v>-</v>
      </c>
      <c r="V10" s="223">
        <v>82870.36099</v>
      </c>
      <c r="W10" s="223">
        <v>86894.56752</v>
      </c>
      <c r="X10" s="223">
        <v>90790.47525</v>
      </c>
      <c r="Y10" s="228">
        <v>94563.59481000001</v>
      </c>
      <c r="Z10" s="223">
        <v>106163.15625</v>
      </c>
      <c r="AA10" s="223">
        <v>104944.47667</v>
      </c>
      <c r="AB10" s="223">
        <v>100680.92007</v>
      </c>
      <c r="AC10" s="228">
        <v>105872.86785</v>
      </c>
      <c r="AD10" s="224">
        <f t="shared" si="2"/>
        <v>0.11959436464659486</v>
      </c>
      <c r="AF10" s="223">
        <v>0</v>
      </c>
      <c r="AG10" s="223">
        <v>0</v>
      </c>
      <c r="AH10" s="223">
        <v>0</v>
      </c>
      <c r="AI10" s="228">
        <v>0</v>
      </c>
      <c r="AJ10" s="223">
        <v>0</v>
      </c>
      <c r="AK10" s="223">
        <v>0</v>
      </c>
      <c r="AL10" s="223">
        <v>0</v>
      </c>
      <c r="AM10" s="228">
        <v>0</v>
      </c>
      <c r="AN10" s="224" t="str">
        <f t="shared" si="3"/>
        <v>-</v>
      </c>
      <c r="AP10" s="223">
        <v>0</v>
      </c>
      <c r="AQ10" s="223">
        <v>0</v>
      </c>
      <c r="AR10" s="223">
        <v>0</v>
      </c>
      <c r="AS10" s="228">
        <v>0</v>
      </c>
      <c r="AT10" s="223">
        <v>0</v>
      </c>
      <c r="AU10" s="223">
        <v>0</v>
      </c>
      <c r="AV10" s="223">
        <v>0</v>
      </c>
      <c r="AW10" s="228">
        <v>0</v>
      </c>
      <c r="AX10" s="224" t="str">
        <f t="shared" si="4"/>
        <v>-</v>
      </c>
      <c r="AZ10" s="223">
        <v>0</v>
      </c>
      <c r="BA10" s="223">
        <v>0</v>
      </c>
      <c r="BB10" s="223">
        <v>0</v>
      </c>
      <c r="BC10" s="228">
        <v>0</v>
      </c>
      <c r="BD10" s="223">
        <v>0</v>
      </c>
      <c r="BE10" s="223">
        <v>0</v>
      </c>
      <c r="BF10" s="223">
        <v>0</v>
      </c>
      <c r="BG10" s="228">
        <v>0</v>
      </c>
      <c r="BH10" s="224" t="str">
        <f t="shared" si="5"/>
        <v>-</v>
      </c>
      <c r="BK10" s="229"/>
    </row>
    <row r="11" spans="1:63" s="225" customFormat="1" ht="12.75">
      <c r="A11" s="16" t="s">
        <v>81</v>
      </c>
      <c r="B11" s="223">
        <v>12962.132609999999</v>
      </c>
      <c r="C11" s="223">
        <v>13311.018880000001</v>
      </c>
      <c r="D11" s="223">
        <v>13738.90286</v>
      </c>
      <c r="E11" s="228">
        <v>13586.73321</v>
      </c>
      <c r="F11" s="223">
        <v>15127.31955</v>
      </c>
      <c r="G11" s="223">
        <v>15695.49666</v>
      </c>
      <c r="H11" s="223">
        <v>15434.6896</v>
      </c>
      <c r="I11" s="228">
        <v>14842.91464</v>
      </c>
      <c r="J11" s="224">
        <f t="shared" si="0"/>
        <v>0.09245647283891877</v>
      </c>
      <c r="L11" s="223">
        <v>8278.77451</v>
      </c>
      <c r="M11" s="223">
        <v>8542.359380000002</v>
      </c>
      <c r="N11" s="223">
        <v>8639.65518</v>
      </c>
      <c r="O11" s="228">
        <v>8465.536189999999</v>
      </c>
      <c r="P11" s="223">
        <v>9479.54325</v>
      </c>
      <c r="Q11" s="223">
        <v>10047.70874</v>
      </c>
      <c r="R11" s="223">
        <v>9830.62391</v>
      </c>
      <c r="S11" s="228">
        <v>9265.108619999999</v>
      </c>
      <c r="T11" s="224">
        <f t="shared" si="1"/>
        <v>0.09445029966849629</v>
      </c>
      <c r="V11" s="223">
        <v>4720.336139999999</v>
      </c>
      <c r="W11" s="223">
        <v>4817.987099999999</v>
      </c>
      <c r="X11" s="223">
        <v>5142.687</v>
      </c>
      <c r="Y11" s="228">
        <v>5175.81419</v>
      </c>
      <c r="Z11" s="223">
        <v>5729.2575099999995</v>
      </c>
      <c r="AA11" s="223">
        <v>5715.63465</v>
      </c>
      <c r="AB11" s="223">
        <v>5686.28989</v>
      </c>
      <c r="AC11" s="228">
        <v>5631.54991</v>
      </c>
      <c r="AD11" s="224">
        <f t="shared" si="2"/>
        <v>0.08805102023958084</v>
      </c>
      <c r="AF11" s="223">
        <v>0</v>
      </c>
      <c r="AG11" s="223">
        <v>0</v>
      </c>
      <c r="AH11" s="223">
        <v>0</v>
      </c>
      <c r="AI11" s="228">
        <v>0</v>
      </c>
      <c r="AJ11" s="223">
        <v>0</v>
      </c>
      <c r="AK11" s="223">
        <v>0</v>
      </c>
      <c r="AL11" s="223">
        <v>0</v>
      </c>
      <c r="AM11" s="228">
        <v>0</v>
      </c>
      <c r="AN11" s="224" t="str">
        <f t="shared" si="3"/>
        <v>-</v>
      </c>
      <c r="AP11" s="223">
        <v>0</v>
      </c>
      <c r="AQ11" s="223">
        <v>0</v>
      </c>
      <c r="AR11" s="223">
        <v>0</v>
      </c>
      <c r="AS11" s="228">
        <v>0</v>
      </c>
      <c r="AT11" s="223">
        <v>0</v>
      </c>
      <c r="AU11" s="223">
        <v>0</v>
      </c>
      <c r="AV11" s="223">
        <v>0</v>
      </c>
      <c r="AW11" s="228">
        <v>0</v>
      </c>
      <c r="AX11" s="224" t="str">
        <f t="shared" si="4"/>
        <v>-</v>
      </c>
      <c r="AZ11" s="223">
        <v>-36.97804</v>
      </c>
      <c r="BA11" s="223">
        <v>-49.3276</v>
      </c>
      <c r="BB11" s="223">
        <v>-43.43932</v>
      </c>
      <c r="BC11" s="228">
        <v>-54.61717</v>
      </c>
      <c r="BD11" s="223">
        <v>-81.48121</v>
      </c>
      <c r="BE11" s="223">
        <v>-67.84673</v>
      </c>
      <c r="BF11" s="223">
        <v>-82.2242</v>
      </c>
      <c r="BG11" s="228">
        <v>-53.74389</v>
      </c>
      <c r="BH11" s="224">
        <f t="shared" si="5"/>
        <v>-0.015989111116522535</v>
      </c>
      <c r="BK11" s="229"/>
    </row>
    <row r="12" spans="1:63" s="225" customFormat="1" ht="12.75">
      <c r="A12" s="16" t="s">
        <v>82</v>
      </c>
      <c r="B12" s="223">
        <v>22178.98059</v>
      </c>
      <c r="C12" s="223">
        <v>21771.93391</v>
      </c>
      <c r="D12" s="223">
        <v>22499.35404</v>
      </c>
      <c r="E12" s="228">
        <v>22262.48718</v>
      </c>
      <c r="F12" s="223">
        <v>22874.04902</v>
      </c>
      <c r="G12" s="223">
        <v>24454.928829999997</v>
      </c>
      <c r="H12" s="223">
        <v>24158.682940000002</v>
      </c>
      <c r="I12" s="228">
        <v>25233.8638</v>
      </c>
      <c r="J12" s="224">
        <f t="shared" si="0"/>
        <v>0.13347011032394446</v>
      </c>
      <c r="L12" s="223">
        <v>4745.851559999999</v>
      </c>
      <c r="M12" s="223">
        <v>4691.79013</v>
      </c>
      <c r="N12" s="223">
        <v>4620.3283</v>
      </c>
      <c r="O12" s="228">
        <v>4595.24153</v>
      </c>
      <c r="P12" s="223">
        <v>5195.38685</v>
      </c>
      <c r="Q12" s="223">
        <v>4962.25725</v>
      </c>
      <c r="R12" s="223">
        <v>4732.65884</v>
      </c>
      <c r="S12" s="228">
        <v>4647.0416399999995</v>
      </c>
      <c r="T12" s="224">
        <f t="shared" si="1"/>
        <v>0.01127255437213095</v>
      </c>
      <c r="V12" s="223">
        <v>17433.12903</v>
      </c>
      <c r="W12" s="223">
        <v>17080.143780000002</v>
      </c>
      <c r="X12" s="223">
        <v>17879.025739999997</v>
      </c>
      <c r="Y12" s="228">
        <v>17667.245649999997</v>
      </c>
      <c r="Z12" s="223">
        <v>17678.662170000003</v>
      </c>
      <c r="AA12" s="223">
        <v>19492.67158</v>
      </c>
      <c r="AB12" s="223">
        <v>19426.024100000002</v>
      </c>
      <c r="AC12" s="228">
        <v>20586.82216</v>
      </c>
      <c r="AD12" s="224">
        <f t="shared" si="2"/>
        <v>0.1652536319378116</v>
      </c>
      <c r="AF12" s="223">
        <v>0</v>
      </c>
      <c r="AG12" s="223">
        <v>0</v>
      </c>
      <c r="AH12" s="223">
        <v>0</v>
      </c>
      <c r="AI12" s="228">
        <v>0</v>
      </c>
      <c r="AJ12" s="223">
        <v>0</v>
      </c>
      <c r="AK12" s="223">
        <v>0</v>
      </c>
      <c r="AL12" s="223">
        <v>0</v>
      </c>
      <c r="AM12" s="228">
        <v>0</v>
      </c>
      <c r="AN12" s="224" t="str">
        <f t="shared" si="3"/>
        <v>-</v>
      </c>
      <c r="AP12" s="223">
        <v>0</v>
      </c>
      <c r="AQ12" s="223">
        <v>0</v>
      </c>
      <c r="AR12" s="223">
        <v>0</v>
      </c>
      <c r="AS12" s="228">
        <v>0</v>
      </c>
      <c r="AT12" s="223">
        <v>0</v>
      </c>
      <c r="AU12" s="223">
        <v>0</v>
      </c>
      <c r="AV12" s="223">
        <v>0</v>
      </c>
      <c r="AW12" s="228">
        <v>0</v>
      </c>
      <c r="AX12" s="224" t="str">
        <f t="shared" si="4"/>
        <v>-</v>
      </c>
      <c r="AZ12" s="223">
        <v>0</v>
      </c>
      <c r="BA12" s="223">
        <v>0</v>
      </c>
      <c r="BB12" s="223">
        <v>0</v>
      </c>
      <c r="BC12" s="228">
        <v>0</v>
      </c>
      <c r="BD12" s="223">
        <v>0</v>
      </c>
      <c r="BE12" s="223">
        <v>0</v>
      </c>
      <c r="BF12" s="223">
        <v>0</v>
      </c>
      <c r="BG12" s="228">
        <v>0</v>
      </c>
      <c r="BH12" s="224" t="str">
        <f t="shared" si="5"/>
        <v>-</v>
      </c>
      <c r="BK12" s="229"/>
    </row>
    <row r="13" spans="1:63" s="225" customFormat="1" ht="12.75">
      <c r="A13" s="16" t="s">
        <v>83</v>
      </c>
      <c r="B13" s="223">
        <v>1568.04302</v>
      </c>
      <c r="C13" s="223">
        <v>1605.82717</v>
      </c>
      <c r="D13" s="223">
        <v>1798.1721100000002</v>
      </c>
      <c r="E13" s="228">
        <v>1046.04717</v>
      </c>
      <c r="F13" s="223">
        <v>1139.1423200000002</v>
      </c>
      <c r="G13" s="223">
        <v>1183.58351</v>
      </c>
      <c r="H13" s="223">
        <v>1091.97731</v>
      </c>
      <c r="I13" s="228">
        <v>1394.33697</v>
      </c>
      <c r="J13" s="224">
        <f t="shared" si="0"/>
        <v>0.33295802521027806</v>
      </c>
      <c r="L13" s="223">
        <v>1197.3955700000001</v>
      </c>
      <c r="M13" s="223">
        <v>1194.9351100000001</v>
      </c>
      <c r="N13" s="223">
        <v>1328.2453</v>
      </c>
      <c r="O13" s="228">
        <v>1012.67352</v>
      </c>
      <c r="P13" s="223">
        <v>1108.04975</v>
      </c>
      <c r="Q13" s="223">
        <v>1162.87718</v>
      </c>
      <c r="R13" s="223">
        <v>1193.9745500000001</v>
      </c>
      <c r="S13" s="228">
        <v>1107.34771</v>
      </c>
      <c r="T13" s="224">
        <f t="shared" si="1"/>
        <v>0.09348935084231288</v>
      </c>
      <c r="V13" s="223">
        <v>245.23359</v>
      </c>
      <c r="W13" s="223">
        <v>233.23703</v>
      </c>
      <c r="X13" s="223">
        <v>236.26485</v>
      </c>
      <c r="Y13" s="228">
        <v>240.40751999999998</v>
      </c>
      <c r="Z13" s="223">
        <v>338.51292</v>
      </c>
      <c r="AA13" s="223">
        <v>346.61574</v>
      </c>
      <c r="AB13" s="223">
        <v>289.85876</v>
      </c>
      <c r="AC13" s="228">
        <v>309.98668</v>
      </c>
      <c r="AD13" s="224">
        <f t="shared" si="2"/>
        <v>0.2894217285715522</v>
      </c>
      <c r="AF13" s="223">
        <v>158.43096</v>
      </c>
      <c r="AG13" s="223">
        <v>157.91159</v>
      </c>
      <c r="AH13" s="223">
        <v>166.36502</v>
      </c>
      <c r="AI13" s="228">
        <v>177.20789000000002</v>
      </c>
      <c r="AJ13" s="223">
        <v>370.9504</v>
      </c>
      <c r="AK13" s="223">
        <v>361.54909999999995</v>
      </c>
      <c r="AL13" s="223">
        <v>278.97303000000005</v>
      </c>
      <c r="AM13" s="228">
        <v>293.81046999999995</v>
      </c>
      <c r="AN13" s="224">
        <f t="shared" si="3"/>
        <v>0.6579988058093797</v>
      </c>
      <c r="AP13" s="223">
        <v>1493.26406</v>
      </c>
      <c r="AQ13" s="223">
        <v>1445.38647</v>
      </c>
      <c r="AR13" s="223">
        <v>1466.65543</v>
      </c>
      <c r="AS13" s="228">
        <v>1782.2728100000002</v>
      </c>
      <c r="AT13" s="223">
        <v>1569.15776</v>
      </c>
      <c r="AU13" s="223">
        <v>1380.5186899999999</v>
      </c>
      <c r="AV13" s="223">
        <v>1294.7244099999998</v>
      </c>
      <c r="AW13" s="228">
        <v>1395.38778</v>
      </c>
      <c r="AX13" s="224">
        <f t="shared" si="4"/>
        <v>-0.21707396748088195</v>
      </c>
      <c r="AZ13" s="223">
        <v>-1526.28116</v>
      </c>
      <c r="BA13" s="223">
        <v>-1425.64303</v>
      </c>
      <c r="BB13" s="223">
        <v>-1399.35849</v>
      </c>
      <c r="BC13" s="228">
        <v>-2166.51457</v>
      </c>
      <c r="BD13" s="223">
        <v>-2247.5285099999996</v>
      </c>
      <c r="BE13" s="223">
        <v>-2067.9772</v>
      </c>
      <c r="BF13" s="223">
        <v>-1965.55344</v>
      </c>
      <c r="BG13" s="228">
        <v>-1712.1956699999998</v>
      </c>
      <c r="BH13" s="224">
        <f t="shared" si="5"/>
        <v>-0.20970036679697937</v>
      </c>
      <c r="BK13" s="229"/>
    </row>
    <row r="14" spans="1:63" s="225" customFormat="1" ht="12.75">
      <c r="A14" s="16" t="s">
        <v>84</v>
      </c>
      <c r="B14" s="223">
        <v>36797.08677</v>
      </c>
      <c r="C14" s="223">
        <v>35634.42746</v>
      </c>
      <c r="D14" s="223">
        <v>36003.74878</v>
      </c>
      <c r="E14" s="228">
        <v>37079.70766</v>
      </c>
      <c r="F14" s="223">
        <v>42811.59777</v>
      </c>
      <c r="G14" s="223">
        <v>39831.22481</v>
      </c>
      <c r="H14" s="223">
        <v>38738.280210000004</v>
      </c>
      <c r="I14" s="228">
        <v>38812.84025</v>
      </c>
      <c r="J14" s="224">
        <f t="shared" si="0"/>
        <v>0.046740729616636924</v>
      </c>
      <c r="L14" s="223">
        <v>23784.08767</v>
      </c>
      <c r="M14" s="223">
        <v>22467.25122</v>
      </c>
      <c r="N14" s="223">
        <v>23106.44972</v>
      </c>
      <c r="O14" s="228">
        <v>23494.247059999998</v>
      </c>
      <c r="P14" s="223">
        <v>25868.207730000002</v>
      </c>
      <c r="Q14" s="223">
        <v>23893.544260000002</v>
      </c>
      <c r="R14" s="223">
        <v>23274.77789</v>
      </c>
      <c r="S14" s="228">
        <v>23489.23686</v>
      </c>
      <c r="T14" s="224">
        <f t="shared" si="1"/>
        <v>-0.0002132522054101948</v>
      </c>
      <c r="V14" s="223">
        <v>18060.29141</v>
      </c>
      <c r="W14" s="223">
        <v>17595.159170000003</v>
      </c>
      <c r="X14" s="223">
        <v>17509.213010000003</v>
      </c>
      <c r="Y14" s="228">
        <v>18722.950780000003</v>
      </c>
      <c r="Z14" s="223">
        <v>19163.130719999997</v>
      </c>
      <c r="AA14" s="223">
        <v>17895.10896</v>
      </c>
      <c r="AB14" s="223">
        <v>17492.949579999997</v>
      </c>
      <c r="AC14" s="228">
        <v>18792.37252</v>
      </c>
      <c r="AD14" s="224">
        <f t="shared" si="2"/>
        <v>0.003707841825560679</v>
      </c>
      <c r="AF14" s="223">
        <v>2064.92741</v>
      </c>
      <c r="AG14" s="223">
        <v>2562.05307</v>
      </c>
      <c r="AH14" s="223">
        <v>2921.71735</v>
      </c>
      <c r="AI14" s="228">
        <v>2951.06369</v>
      </c>
      <c r="AJ14" s="223">
        <v>2585.16008</v>
      </c>
      <c r="AK14" s="223">
        <v>2462.8654500000002</v>
      </c>
      <c r="AL14" s="223">
        <v>2690.29441</v>
      </c>
      <c r="AM14" s="228">
        <v>2676.8774500000004</v>
      </c>
      <c r="AN14" s="224">
        <f t="shared" si="3"/>
        <v>-0.09291098695331769</v>
      </c>
      <c r="AP14" s="223">
        <v>6268.420190000001</v>
      </c>
      <c r="AQ14" s="223">
        <v>6689.7367699999995</v>
      </c>
      <c r="AR14" s="223">
        <v>6891.66124</v>
      </c>
      <c r="AS14" s="228">
        <v>8595.09533</v>
      </c>
      <c r="AT14" s="223">
        <v>8130.10362</v>
      </c>
      <c r="AU14" s="223">
        <v>8079.96956</v>
      </c>
      <c r="AV14" s="223">
        <v>8715.57698</v>
      </c>
      <c r="AW14" s="228">
        <v>9625.9982</v>
      </c>
      <c r="AX14" s="224">
        <f t="shared" si="4"/>
        <v>0.11994083025487512</v>
      </c>
      <c r="AZ14" s="223">
        <v>-13380.63991</v>
      </c>
      <c r="BA14" s="223">
        <v>-13679.77277</v>
      </c>
      <c r="BB14" s="223">
        <v>-14425.292539999999</v>
      </c>
      <c r="BC14" s="228">
        <v>-16683.6492</v>
      </c>
      <c r="BD14" s="223">
        <v>-12935.00438</v>
      </c>
      <c r="BE14" s="223">
        <v>-12500.26342</v>
      </c>
      <c r="BF14" s="223">
        <v>-13435.318650000001</v>
      </c>
      <c r="BG14" s="228">
        <v>-15771.644779999999</v>
      </c>
      <c r="BH14" s="224">
        <f t="shared" si="5"/>
        <v>-0.05466456463253861</v>
      </c>
      <c r="BK14" s="229"/>
    </row>
    <row r="15" spans="1:63" s="225" customFormat="1" ht="12.75">
      <c r="A15" s="16" t="s">
        <v>85</v>
      </c>
      <c r="B15" s="223">
        <v>143.09819</v>
      </c>
      <c r="C15" s="223">
        <v>285.15772</v>
      </c>
      <c r="D15" s="223">
        <v>180.29045000000002</v>
      </c>
      <c r="E15" s="228">
        <v>235.11855</v>
      </c>
      <c r="F15" s="223">
        <v>143.71164000000002</v>
      </c>
      <c r="G15" s="223">
        <v>164.62603</v>
      </c>
      <c r="H15" s="223">
        <v>155.15634</v>
      </c>
      <c r="I15" s="228">
        <v>109.23034</v>
      </c>
      <c r="J15" s="224">
        <f t="shared" si="0"/>
        <v>-0.5354244061134266</v>
      </c>
      <c r="L15" s="223">
        <v>138.42973</v>
      </c>
      <c r="M15" s="223">
        <v>155.13106</v>
      </c>
      <c r="N15" s="223">
        <v>59.716449999999995</v>
      </c>
      <c r="O15" s="228">
        <v>60.66939</v>
      </c>
      <c r="P15" s="223">
        <v>60.92064</v>
      </c>
      <c r="Q15" s="223">
        <v>164.62603</v>
      </c>
      <c r="R15" s="223">
        <v>85.87608</v>
      </c>
      <c r="S15" s="228">
        <v>37.21768</v>
      </c>
      <c r="T15" s="224">
        <f t="shared" si="1"/>
        <v>-0.3865492961112679</v>
      </c>
      <c r="V15" s="223">
        <v>4.66846</v>
      </c>
      <c r="W15" s="223">
        <v>126.18836</v>
      </c>
      <c r="X15" s="223">
        <v>116.69432</v>
      </c>
      <c r="Y15" s="228">
        <v>91.65816000000001</v>
      </c>
      <c r="Z15" s="223">
        <v>0</v>
      </c>
      <c r="AA15" s="223">
        <v>0</v>
      </c>
      <c r="AB15" s="223">
        <v>83.88289</v>
      </c>
      <c r="AC15" s="228">
        <v>72.01266</v>
      </c>
      <c r="AD15" s="224">
        <f t="shared" si="2"/>
        <v>-0.21433443569017763</v>
      </c>
      <c r="AF15" s="223">
        <v>0</v>
      </c>
      <c r="AG15" s="223">
        <v>0</v>
      </c>
      <c r="AH15" s="223">
        <v>0</v>
      </c>
      <c r="AI15" s="228">
        <v>0</v>
      </c>
      <c r="AJ15" s="223">
        <v>0</v>
      </c>
      <c r="AK15" s="223">
        <v>0</v>
      </c>
      <c r="AL15" s="223">
        <v>0</v>
      </c>
      <c r="AM15" s="228">
        <v>0</v>
      </c>
      <c r="AN15" s="224" t="str">
        <f t="shared" si="3"/>
        <v>-</v>
      </c>
      <c r="AP15" s="223">
        <v>0</v>
      </c>
      <c r="AQ15" s="223">
        <v>3.8383000000000003</v>
      </c>
      <c r="AR15" s="223">
        <v>3.82734</v>
      </c>
      <c r="AS15" s="228">
        <v>82.791</v>
      </c>
      <c r="AT15" s="223">
        <v>82.791</v>
      </c>
      <c r="AU15" s="223">
        <v>0</v>
      </c>
      <c r="AV15" s="223">
        <v>0</v>
      </c>
      <c r="AW15" s="228">
        <v>0</v>
      </c>
      <c r="AX15" s="224">
        <f t="shared" si="4"/>
        <v>-1</v>
      </c>
      <c r="AZ15" s="223">
        <v>0</v>
      </c>
      <c r="BA15" s="223">
        <v>0</v>
      </c>
      <c r="BB15" s="223">
        <v>0.052340000000000005</v>
      </c>
      <c r="BC15" s="228">
        <v>0</v>
      </c>
      <c r="BD15" s="223">
        <v>0</v>
      </c>
      <c r="BE15" s="223">
        <v>0</v>
      </c>
      <c r="BF15" s="223">
        <v>-14.60263</v>
      </c>
      <c r="BG15" s="228">
        <v>0</v>
      </c>
      <c r="BH15" s="224" t="str">
        <f t="shared" si="5"/>
        <v>-</v>
      </c>
      <c r="BK15" s="229"/>
    </row>
    <row r="16" spans="1:63" s="225" customFormat="1" ht="13.5" thickBot="1">
      <c r="A16" s="16" t="s">
        <v>86</v>
      </c>
      <c r="B16" s="223">
        <v>13058.81222</v>
      </c>
      <c r="C16" s="223">
        <v>13082.256130000002</v>
      </c>
      <c r="D16" s="223">
        <v>13721.234390000001</v>
      </c>
      <c r="E16" s="228">
        <v>13755.30816</v>
      </c>
      <c r="F16" s="223">
        <v>14316.413990000001</v>
      </c>
      <c r="G16" s="223">
        <v>14266.49731</v>
      </c>
      <c r="H16" s="223">
        <v>14083.073550000001</v>
      </c>
      <c r="I16" s="228">
        <v>13443.2984</v>
      </c>
      <c r="J16" s="224">
        <f t="shared" si="0"/>
        <v>-0.02268286223549068</v>
      </c>
      <c r="L16" s="223">
        <v>2449.30969</v>
      </c>
      <c r="M16" s="223">
        <v>2463.62919</v>
      </c>
      <c r="N16" s="223">
        <v>2813.83263</v>
      </c>
      <c r="O16" s="228">
        <v>2721.5447799999997</v>
      </c>
      <c r="P16" s="223">
        <v>2847.92469</v>
      </c>
      <c r="Q16" s="223">
        <v>2809.62719</v>
      </c>
      <c r="R16" s="223">
        <v>2698.88491</v>
      </c>
      <c r="S16" s="228">
        <v>2780.74788</v>
      </c>
      <c r="T16" s="224">
        <f t="shared" si="1"/>
        <v>0.021753491044891122</v>
      </c>
      <c r="V16" s="223">
        <v>3010.19582</v>
      </c>
      <c r="W16" s="223">
        <v>3011.4737200000004</v>
      </c>
      <c r="X16" s="223">
        <v>3065.33286</v>
      </c>
      <c r="Y16" s="228">
        <v>3063.2045</v>
      </c>
      <c r="Z16" s="223">
        <v>3086.84866</v>
      </c>
      <c r="AA16" s="223">
        <v>3218.64681</v>
      </c>
      <c r="AB16" s="223">
        <v>3163.9784</v>
      </c>
      <c r="AC16" s="228">
        <v>2998.48015</v>
      </c>
      <c r="AD16" s="224">
        <f t="shared" si="2"/>
        <v>-0.02112962095739934</v>
      </c>
      <c r="AF16" s="223">
        <v>6888.84929</v>
      </c>
      <c r="AG16" s="223">
        <v>6905.49032</v>
      </c>
      <c r="AH16" s="223">
        <v>7148.86953</v>
      </c>
      <c r="AI16" s="228">
        <v>7285.91814</v>
      </c>
      <c r="AJ16" s="223">
        <v>7703.98563</v>
      </c>
      <c r="AK16" s="223">
        <v>7566.204559999999</v>
      </c>
      <c r="AL16" s="223">
        <v>7556.83416</v>
      </c>
      <c r="AM16" s="228">
        <v>7653.49872</v>
      </c>
      <c r="AN16" s="224">
        <f t="shared" si="3"/>
        <v>0.05045082485650873</v>
      </c>
      <c r="AP16" s="223">
        <v>710.4574200000001</v>
      </c>
      <c r="AQ16" s="223">
        <v>701.6629</v>
      </c>
      <c r="AR16" s="223">
        <v>693.19937</v>
      </c>
      <c r="AS16" s="228">
        <v>684.6407399999999</v>
      </c>
      <c r="AT16" s="223">
        <v>677.6550100000001</v>
      </c>
      <c r="AU16" s="223">
        <v>672.01875</v>
      </c>
      <c r="AV16" s="223">
        <v>663.37608</v>
      </c>
      <c r="AW16" s="228">
        <v>10.57165</v>
      </c>
      <c r="AX16" s="224">
        <f t="shared" si="4"/>
        <v>-0.9845588359232026</v>
      </c>
      <c r="AZ16" s="223">
        <v>0</v>
      </c>
      <c r="BA16" s="223">
        <v>0</v>
      </c>
      <c r="BB16" s="223">
        <v>0</v>
      </c>
      <c r="BC16" s="228">
        <v>0</v>
      </c>
      <c r="BD16" s="223">
        <v>0</v>
      </c>
      <c r="BE16" s="223">
        <v>0</v>
      </c>
      <c r="BF16" s="223">
        <v>0</v>
      </c>
      <c r="BG16" s="228">
        <v>0</v>
      </c>
      <c r="BH16" s="224" t="str">
        <f t="shared" si="5"/>
        <v>-</v>
      </c>
      <c r="BK16" s="229"/>
    </row>
    <row r="17" spans="1:63" s="235" customFormat="1" ht="13.5" thickBot="1">
      <c r="A17" s="230" t="s">
        <v>87</v>
      </c>
      <c r="B17" s="64">
        <f>SUM(B6:B16)</f>
        <v>733963.79766</v>
      </c>
      <c r="C17" s="64">
        <f aca="true" t="shared" si="6" ref="C17:I17">SUM(C6:C16)</f>
        <v>754329.9139800001</v>
      </c>
      <c r="D17" s="64">
        <f t="shared" si="6"/>
        <v>784516.2740700002</v>
      </c>
      <c r="E17" s="84">
        <f t="shared" si="6"/>
        <v>805786.82168</v>
      </c>
      <c r="F17" s="64">
        <f t="shared" si="6"/>
        <v>878313.28075</v>
      </c>
      <c r="G17" s="64">
        <f t="shared" si="6"/>
        <v>841647.6840900001</v>
      </c>
      <c r="H17" s="64">
        <f t="shared" si="6"/>
        <v>835577.40809</v>
      </c>
      <c r="I17" s="84">
        <f t="shared" si="6"/>
        <v>848942.33699</v>
      </c>
      <c r="J17" s="231">
        <f t="shared" si="0"/>
        <v>0.053556988211874934</v>
      </c>
      <c r="K17" s="232"/>
      <c r="L17" s="64">
        <f aca="true" t="shared" si="7" ref="L17:Q17">SUM(L6:L16)</f>
        <v>151285.25663999998</v>
      </c>
      <c r="M17" s="64">
        <f t="shared" si="7"/>
        <v>151331.89004000003</v>
      </c>
      <c r="N17" s="64">
        <f t="shared" si="7"/>
        <v>154036.43501999998</v>
      </c>
      <c r="O17" s="84">
        <f t="shared" si="7"/>
        <v>156710.17286999998</v>
      </c>
      <c r="P17" s="64">
        <f t="shared" si="7"/>
        <v>167338.36800999998</v>
      </c>
      <c r="Q17" s="64">
        <f t="shared" si="7"/>
        <v>162168.61635000003</v>
      </c>
      <c r="R17" s="64">
        <f>SUM(R6:R16)</f>
        <v>159295.82674</v>
      </c>
      <c r="S17" s="84">
        <f>SUM(S6:S16)</f>
        <v>159034.03889000003</v>
      </c>
      <c r="T17" s="231">
        <f t="shared" si="1"/>
        <v>0.014829069341451269</v>
      </c>
      <c r="U17" s="232"/>
      <c r="V17" s="64">
        <f aca="true" t="shared" si="8" ref="V17:AC17">SUM(V6:V16)</f>
        <v>553673.6638899999</v>
      </c>
      <c r="W17" s="64">
        <f t="shared" si="8"/>
        <v>573304.0708900001</v>
      </c>
      <c r="X17" s="64">
        <f t="shared" si="8"/>
        <v>598013.9151399999</v>
      </c>
      <c r="Y17" s="84">
        <f t="shared" si="8"/>
        <v>618317.7318300001</v>
      </c>
      <c r="Z17" s="64">
        <f t="shared" si="8"/>
        <v>673021.0067600001</v>
      </c>
      <c r="AA17" s="64">
        <f t="shared" si="8"/>
        <v>644008.1985899999</v>
      </c>
      <c r="AB17" s="64">
        <f t="shared" si="8"/>
        <v>641561.4387400001</v>
      </c>
      <c r="AC17" s="84">
        <f t="shared" si="8"/>
        <v>655086.0417999999</v>
      </c>
      <c r="AD17" s="231">
        <f t="shared" si="2"/>
        <v>0.059465074470982315</v>
      </c>
      <c r="AE17" s="232"/>
      <c r="AF17" s="64">
        <f aca="true" t="shared" si="9" ref="AF17:AM17">SUM(AF6:AF16)</f>
        <v>11040.23357</v>
      </c>
      <c r="AG17" s="64">
        <f t="shared" si="9"/>
        <v>11327.49436</v>
      </c>
      <c r="AH17" s="64">
        <f t="shared" si="9"/>
        <v>12208.47902</v>
      </c>
      <c r="AI17" s="84">
        <f t="shared" si="9"/>
        <v>12087.29734</v>
      </c>
      <c r="AJ17" s="64">
        <f t="shared" si="9"/>
        <v>12290.69663</v>
      </c>
      <c r="AK17" s="64">
        <f t="shared" si="9"/>
        <v>12430.59974</v>
      </c>
      <c r="AL17" s="64">
        <f>SUM(AM6:AM16)</f>
        <v>12347.72465</v>
      </c>
      <c r="AM17" s="84">
        <f t="shared" si="9"/>
        <v>12347.72465</v>
      </c>
      <c r="AN17" s="231">
        <f t="shared" si="3"/>
        <v>0.021545536828830997</v>
      </c>
      <c r="AO17" s="232"/>
      <c r="AP17" s="64">
        <f aca="true" t="shared" si="10" ref="AP17:AW17">SUM(AP6:AP16)</f>
        <v>134136.98993999997</v>
      </c>
      <c r="AQ17" s="64">
        <f t="shared" si="10"/>
        <v>134684.37369</v>
      </c>
      <c r="AR17" s="64">
        <f t="shared" si="10"/>
        <v>138337.39936999997</v>
      </c>
      <c r="AS17" s="84">
        <f t="shared" si="10"/>
        <v>139900.48203</v>
      </c>
      <c r="AT17" s="64">
        <f t="shared" si="10"/>
        <v>142201.46066</v>
      </c>
      <c r="AU17" s="64">
        <f t="shared" si="10"/>
        <v>138636.04424999998</v>
      </c>
      <c r="AV17" s="64">
        <f t="shared" si="10"/>
        <v>139129.77028</v>
      </c>
      <c r="AW17" s="84">
        <f t="shared" si="10"/>
        <v>156482.57366999998</v>
      </c>
      <c r="AX17" s="231">
        <f t="shared" si="4"/>
        <v>0.11852776630493764</v>
      </c>
      <c r="AY17" s="232"/>
      <c r="AZ17" s="64">
        <f aca="true" t="shared" si="11" ref="AZ17:BG17">SUM(AZ6:AZ16)</f>
        <v>-116172.34638</v>
      </c>
      <c r="BA17" s="64">
        <f t="shared" si="11"/>
        <v>-116317.91500000001</v>
      </c>
      <c r="BB17" s="64">
        <f t="shared" si="11"/>
        <v>-118079.95447999999</v>
      </c>
      <c r="BC17" s="84">
        <f t="shared" si="11"/>
        <v>-121228.86239000001</v>
      </c>
      <c r="BD17" s="64">
        <f t="shared" si="11"/>
        <v>-116538.25131</v>
      </c>
      <c r="BE17" s="64">
        <f t="shared" si="11"/>
        <v>-115595.77484</v>
      </c>
      <c r="BF17" s="64">
        <f t="shared" si="11"/>
        <v>-116805.08726</v>
      </c>
      <c r="BG17" s="84">
        <f t="shared" si="11"/>
        <v>-134008.04202</v>
      </c>
      <c r="BH17" s="231">
        <f t="shared" si="5"/>
        <v>0.1054136727678649</v>
      </c>
      <c r="BI17" s="232"/>
      <c r="BK17" s="229"/>
    </row>
    <row r="18" spans="1:60" s="4" customFormat="1" ht="12" customHeight="1">
      <c r="A18" s="236"/>
      <c r="B18" s="237"/>
      <c r="C18" s="237"/>
      <c r="D18" s="237"/>
      <c r="E18" s="237"/>
      <c r="F18" s="237"/>
      <c r="G18" s="237"/>
      <c r="H18" s="237"/>
      <c r="I18" s="237"/>
      <c r="J18" s="224"/>
      <c r="L18" s="237"/>
      <c r="M18" s="237"/>
      <c r="N18" s="237"/>
      <c r="O18" s="237"/>
      <c r="P18" s="237"/>
      <c r="Q18" s="237"/>
      <c r="R18" s="237"/>
      <c r="S18" s="237"/>
      <c r="T18" s="224"/>
      <c r="V18" s="237"/>
      <c r="W18" s="237"/>
      <c r="X18" s="237"/>
      <c r="Y18" s="237"/>
      <c r="Z18" s="237"/>
      <c r="AA18" s="237"/>
      <c r="AB18" s="237"/>
      <c r="AC18" s="237"/>
      <c r="AD18" s="224"/>
      <c r="AF18" s="237"/>
      <c r="AG18" s="237"/>
      <c r="AH18" s="237"/>
      <c r="AI18" s="237"/>
      <c r="AJ18" s="237"/>
      <c r="AK18" s="237"/>
      <c r="AL18" s="237"/>
      <c r="AM18" s="237"/>
      <c r="AN18" s="224"/>
      <c r="AP18" s="237"/>
      <c r="AQ18" s="237"/>
      <c r="AR18" s="237"/>
      <c r="AS18" s="237"/>
      <c r="AT18" s="237"/>
      <c r="AU18" s="237"/>
      <c r="AV18" s="237"/>
      <c r="AW18" s="237"/>
      <c r="AX18" s="224"/>
      <c r="AZ18" s="237"/>
      <c r="BA18" s="237"/>
      <c r="BB18" s="237"/>
      <c r="BC18" s="237"/>
      <c r="BD18" s="237"/>
      <c r="BE18" s="237"/>
      <c r="BF18" s="237"/>
      <c r="BG18" s="237"/>
      <c r="BH18" s="224"/>
    </row>
    <row r="19" spans="1:60" s="4" customFormat="1" ht="12" customHeight="1">
      <c r="A19" s="236"/>
      <c r="B19" s="237"/>
      <c r="C19" s="237"/>
      <c r="D19" s="237"/>
      <c r="E19" s="237"/>
      <c r="F19" s="237"/>
      <c r="G19" s="237"/>
      <c r="H19" s="237"/>
      <c r="I19" s="237"/>
      <c r="J19" s="224"/>
      <c r="L19" s="237"/>
      <c r="M19" s="237"/>
      <c r="N19" s="237"/>
      <c r="O19" s="237"/>
      <c r="P19" s="237"/>
      <c r="Q19" s="237"/>
      <c r="R19" s="237"/>
      <c r="S19" s="237"/>
      <c r="T19" s="224"/>
      <c r="V19" s="237"/>
      <c r="W19" s="237"/>
      <c r="X19" s="237"/>
      <c r="Y19" s="237"/>
      <c r="Z19" s="237"/>
      <c r="AA19" s="237"/>
      <c r="AB19" s="237"/>
      <c r="AC19" s="237"/>
      <c r="AD19" s="224"/>
      <c r="AF19" s="237"/>
      <c r="AG19" s="237"/>
      <c r="AH19" s="237"/>
      <c r="AI19" s="237"/>
      <c r="AJ19" s="237"/>
      <c r="AK19" s="237"/>
      <c r="AL19" s="237"/>
      <c r="AM19" s="237"/>
      <c r="AN19" s="224"/>
      <c r="AP19" s="237"/>
      <c r="AQ19" s="237"/>
      <c r="AR19" s="237"/>
      <c r="AS19" s="237"/>
      <c r="AT19" s="237"/>
      <c r="AU19" s="237"/>
      <c r="AV19" s="237"/>
      <c r="AW19" s="237"/>
      <c r="AX19" s="224"/>
      <c r="AZ19" s="237"/>
      <c r="BA19" s="237"/>
      <c r="BB19" s="237"/>
      <c r="BC19" s="237"/>
      <c r="BD19" s="237"/>
      <c r="BE19" s="237"/>
      <c r="BF19" s="237"/>
      <c r="BG19" s="237"/>
      <c r="BH19" s="224"/>
    </row>
    <row r="20" spans="1:60" s="4" customFormat="1" ht="12" customHeight="1">
      <c r="A20" s="236"/>
      <c r="B20" s="237"/>
      <c r="C20" s="237"/>
      <c r="D20" s="237"/>
      <c r="E20" s="237"/>
      <c r="F20" s="237"/>
      <c r="G20" s="237"/>
      <c r="H20" s="237"/>
      <c r="I20" s="237"/>
      <c r="J20" s="224"/>
      <c r="L20" s="237"/>
      <c r="M20" s="237"/>
      <c r="N20" s="237"/>
      <c r="O20" s="237"/>
      <c r="P20" s="237"/>
      <c r="Q20" s="237"/>
      <c r="R20" s="237"/>
      <c r="S20" s="237"/>
      <c r="T20" s="224"/>
      <c r="V20" s="237"/>
      <c r="W20" s="237"/>
      <c r="X20" s="237"/>
      <c r="Y20" s="237"/>
      <c r="Z20" s="237"/>
      <c r="AA20" s="237"/>
      <c r="AB20" s="237"/>
      <c r="AC20" s="237"/>
      <c r="AD20" s="224"/>
      <c r="AF20" s="237"/>
      <c r="AG20" s="237"/>
      <c r="AH20" s="237"/>
      <c r="AI20" s="237"/>
      <c r="AJ20" s="237"/>
      <c r="AK20" s="237"/>
      <c r="AL20" s="237"/>
      <c r="AM20" s="237"/>
      <c r="AN20" s="224"/>
      <c r="AP20" s="237"/>
      <c r="AQ20" s="237"/>
      <c r="AR20" s="237"/>
      <c r="AS20" s="237"/>
      <c r="AT20" s="237"/>
      <c r="AU20" s="237"/>
      <c r="AV20" s="237"/>
      <c r="AW20" s="237"/>
      <c r="AX20" s="224"/>
      <c r="AZ20" s="237"/>
      <c r="BA20" s="237"/>
      <c r="BB20" s="237"/>
      <c r="BC20" s="237"/>
      <c r="BD20" s="237"/>
      <c r="BE20" s="237"/>
      <c r="BF20" s="237"/>
      <c r="BG20" s="237"/>
      <c r="BH20" s="224"/>
    </row>
    <row r="21" spans="1:61" s="4" customFormat="1" ht="19.5" customHeight="1">
      <c r="A21" s="239" t="s">
        <v>88</v>
      </c>
      <c r="B21" s="175"/>
      <c r="C21" s="175"/>
      <c r="D21" s="175"/>
      <c r="E21" s="175"/>
      <c r="F21" s="175"/>
      <c r="G21" s="175"/>
      <c r="H21" s="175"/>
      <c r="I21" s="175"/>
      <c r="J21" s="224"/>
      <c r="K21" s="11"/>
      <c r="L21" s="175"/>
      <c r="M21" s="175"/>
      <c r="N21" s="175"/>
      <c r="O21" s="175"/>
      <c r="P21" s="175"/>
      <c r="Q21" s="175"/>
      <c r="R21" s="175"/>
      <c r="S21" s="175"/>
      <c r="T21" s="224"/>
      <c r="U21" s="11"/>
      <c r="V21" s="175"/>
      <c r="W21" s="175"/>
      <c r="X21" s="175"/>
      <c r="Y21" s="175"/>
      <c r="Z21" s="175"/>
      <c r="AA21" s="175"/>
      <c r="AB21" s="175"/>
      <c r="AC21" s="175"/>
      <c r="AD21" s="224"/>
      <c r="AE21" s="11"/>
      <c r="AF21" s="175"/>
      <c r="AG21" s="175"/>
      <c r="AH21" s="175"/>
      <c r="AI21" s="175"/>
      <c r="AJ21" s="175"/>
      <c r="AK21" s="175"/>
      <c r="AL21" s="175"/>
      <c r="AM21" s="175"/>
      <c r="AN21" s="224"/>
      <c r="AO21" s="11"/>
      <c r="AP21" s="175"/>
      <c r="AQ21" s="175"/>
      <c r="AR21" s="175"/>
      <c r="AS21" s="175"/>
      <c r="AT21" s="175"/>
      <c r="AU21" s="175"/>
      <c r="AV21" s="175"/>
      <c r="AW21" s="175"/>
      <c r="AX21" s="224"/>
      <c r="AY21" s="11"/>
      <c r="AZ21" s="175"/>
      <c r="BA21" s="175"/>
      <c r="BB21" s="175"/>
      <c r="BC21" s="175"/>
      <c r="BD21" s="175"/>
      <c r="BE21" s="175"/>
      <c r="BF21" s="175"/>
      <c r="BG21" s="175"/>
      <c r="BH21" s="224"/>
      <c r="BI21" s="11"/>
    </row>
    <row r="22" spans="1:70" s="221" customFormat="1" ht="19.5" customHeight="1" thickBot="1">
      <c r="A22" s="34" t="s">
        <v>62</v>
      </c>
      <c r="B22" s="218">
        <v>41729</v>
      </c>
      <c r="C22" s="218">
        <v>41820</v>
      </c>
      <c r="D22" s="218">
        <v>41912</v>
      </c>
      <c r="E22" s="219">
        <v>42004</v>
      </c>
      <c r="F22" s="218">
        <v>42094</v>
      </c>
      <c r="G22" s="218">
        <v>42185</v>
      </c>
      <c r="H22" s="218">
        <v>42277</v>
      </c>
      <c r="I22" s="219">
        <v>42369</v>
      </c>
      <c r="J22" s="23" t="s">
        <v>121</v>
      </c>
      <c r="K22" s="220"/>
      <c r="L22" s="218">
        <v>41729</v>
      </c>
      <c r="M22" s="218">
        <v>41820</v>
      </c>
      <c r="N22" s="218">
        <v>41912</v>
      </c>
      <c r="O22" s="219">
        <v>42004</v>
      </c>
      <c r="P22" s="218">
        <v>42094</v>
      </c>
      <c r="Q22" s="218">
        <v>42185</v>
      </c>
      <c r="R22" s="218">
        <v>42277</v>
      </c>
      <c r="S22" s="219">
        <v>42369</v>
      </c>
      <c r="T22" s="23" t="s">
        <v>121</v>
      </c>
      <c r="U22" s="220"/>
      <c r="V22" s="218">
        <v>41729</v>
      </c>
      <c r="W22" s="218">
        <v>41820</v>
      </c>
      <c r="X22" s="218">
        <v>41912</v>
      </c>
      <c r="Y22" s="219">
        <v>42004</v>
      </c>
      <c r="Z22" s="218">
        <v>42094</v>
      </c>
      <c r="AA22" s="218">
        <v>42185</v>
      </c>
      <c r="AB22" s="218">
        <v>42277</v>
      </c>
      <c r="AC22" s="219">
        <v>42369</v>
      </c>
      <c r="AD22" s="23" t="s">
        <v>121</v>
      </c>
      <c r="AE22" s="220"/>
      <c r="AF22" s="218">
        <v>41729</v>
      </c>
      <c r="AG22" s="218">
        <v>41820</v>
      </c>
      <c r="AH22" s="218">
        <v>41912</v>
      </c>
      <c r="AI22" s="219">
        <v>42004</v>
      </c>
      <c r="AJ22" s="218">
        <v>42094</v>
      </c>
      <c r="AK22" s="218">
        <v>42185</v>
      </c>
      <c r="AL22" s="218">
        <v>42277</v>
      </c>
      <c r="AM22" s="219">
        <v>42369</v>
      </c>
      <c r="AN22" s="23" t="s">
        <v>121</v>
      </c>
      <c r="AO22" s="220"/>
      <c r="AP22" s="218">
        <v>41729</v>
      </c>
      <c r="AQ22" s="218">
        <v>41820</v>
      </c>
      <c r="AR22" s="218">
        <v>41912</v>
      </c>
      <c r="AS22" s="219">
        <v>42004</v>
      </c>
      <c r="AT22" s="218">
        <v>42094</v>
      </c>
      <c r="AU22" s="218">
        <v>42185</v>
      </c>
      <c r="AV22" s="218">
        <v>42277</v>
      </c>
      <c r="AW22" s="219">
        <v>42369</v>
      </c>
      <c r="AX22" s="23" t="s">
        <v>121</v>
      </c>
      <c r="AY22" s="220"/>
      <c r="AZ22" s="218">
        <v>41729</v>
      </c>
      <c r="BA22" s="218">
        <v>41820</v>
      </c>
      <c r="BB22" s="218">
        <v>41912</v>
      </c>
      <c r="BC22" s="219">
        <v>42004</v>
      </c>
      <c r="BD22" s="218">
        <v>42094</v>
      </c>
      <c r="BE22" s="218">
        <v>42185</v>
      </c>
      <c r="BF22" s="218">
        <v>42277</v>
      </c>
      <c r="BG22" s="219">
        <v>42369</v>
      </c>
      <c r="BH22" s="23" t="s">
        <v>121</v>
      </c>
      <c r="BI22" s="220"/>
      <c r="BK22" s="222"/>
      <c r="BL22" s="222"/>
      <c r="BM22" s="222"/>
      <c r="BN22" s="222"/>
      <c r="BO22" s="222"/>
      <c r="BP22" s="222"/>
      <c r="BQ22" s="222"/>
      <c r="BR22" s="222"/>
    </row>
    <row r="23" spans="1:63" s="225" customFormat="1" ht="12.75" customHeight="1">
      <c r="A23" s="16" t="s">
        <v>89</v>
      </c>
      <c r="B23" s="223">
        <v>5956.60691</v>
      </c>
      <c r="C23" s="223">
        <v>6351.34214</v>
      </c>
      <c r="D23" s="223">
        <v>7579.51704</v>
      </c>
      <c r="E23" s="228">
        <v>8496.37338</v>
      </c>
      <c r="F23" s="223">
        <v>9824.33267</v>
      </c>
      <c r="G23" s="223">
        <v>8632.61545</v>
      </c>
      <c r="H23" s="223">
        <v>9007.83902</v>
      </c>
      <c r="I23" s="228">
        <v>9207.418210000002</v>
      </c>
      <c r="J23" s="224">
        <f aca="true" t="shared" si="12" ref="J23:J38">IF(OR(AND(E23&lt;0,I23&gt;0),AND(E23&gt;0,I23&lt;0),SUM(E23)=0,E23="-",I23="-"),"-",(SUM(I23-E23))/SUM(E23))</f>
        <v>0.0836880393785143</v>
      </c>
      <c r="L23" s="223">
        <v>90.66169000000001</v>
      </c>
      <c r="M23" s="223">
        <v>85.21411</v>
      </c>
      <c r="N23" s="223">
        <v>164.64817000000002</v>
      </c>
      <c r="O23" s="228">
        <v>129.43379</v>
      </c>
      <c r="P23" s="223">
        <v>94.40576</v>
      </c>
      <c r="Q23" s="223">
        <v>83.9369</v>
      </c>
      <c r="R23" s="223">
        <v>92.91991</v>
      </c>
      <c r="S23" s="228">
        <v>112.4281</v>
      </c>
      <c r="T23" s="224">
        <f aca="true" t="shared" si="13" ref="T23:T34">IF(OR(AND(O23&lt;0,S23&gt;0),AND(O23&gt;0,S23&lt;0),SUM(O23)=0,O23="-",S23="-"),"-",(SUM(S23-O23))/SUM(O23))</f>
        <v>-0.13138524337423782</v>
      </c>
      <c r="V23" s="223">
        <v>5795.06404</v>
      </c>
      <c r="W23" s="223">
        <v>6207.62657</v>
      </c>
      <c r="X23" s="223">
        <v>7308.43977</v>
      </c>
      <c r="Y23" s="228">
        <v>8239.6278</v>
      </c>
      <c r="Z23" s="223">
        <v>9484.66629</v>
      </c>
      <c r="AA23" s="223">
        <v>8282.96489</v>
      </c>
      <c r="AB23" s="223">
        <v>8696.14894</v>
      </c>
      <c r="AC23" s="228">
        <v>8834.2003</v>
      </c>
      <c r="AD23" s="224">
        <f aca="true" t="shared" si="14" ref="AD23:AD34">IF(OR(AND(Y23&lt;0,AC23&gt;0),AND(Y23&gt;0,AC23&lt;0),SUM(Y23)=0,Y23="-",AC23="-"),"-",(SUM(AC23-Y23))/SUM(Y23))</f>
        <v>0.07216011626156223</v>
      </c>
      <c r="AF23" s="223">
        <v>0</v>
      </c>
      <c r="AG23" s="223">
        <v>0.02035</v>
      </c>
      <c r="AH23" s="223">
        <v>0.02234</v>
      </c>
      <c r="AI23" s="228">
        <v>0.02044</v>
      </c>
      <c r="AJ23" s="223">
        <v>0.01712</v>
      </c>
      <c r="AK23" s="223">
        <v>0.02384</v>
      </c>
      <c r="AL23" s="223">
        <v>0.02384</v>
      </c>
      <c r="AM23" s="228">
        <v>0.0202</v>
      </c>
      <c r="AN23" s="224">
        <f aca="true" t="shared" si="15" ref="AN23:AN34">IF(OR(AND(AI23&lt;0,AM23&gt;0),AND(AI23&gt;0,AM23&lt;0),SUM(AI23)=0,AI23="-",AM23="-"),"-",(SUM(AM23-AI23))/SUM(AI23))</f>
        <v>-0.011741682974559717</v>
      </c>
      <c r="AP23" s="223">
        <v>437.15721</v>
      </c>
      <c r="AQ23" s="223">
        <v>505.36907</v>
      </c>
      <c r="AR23" s="223">
        <v>616.2468299999999</v>
      </c>
      <c r="AS23" s="228">
        <v>648.00614</v>
      </c>
      <c r="AT23" s="223">
        <v>702.62222</v>
      </c>
      <c r="AU23" s="223">
        <v>696.9281</v>
      </c>
      <c r="AV23" s="223">
        <v>669.81522</v>
      </c>
      <c r="AW23" s="228">
        <v>750.02967</v>
      </c>
      <c r="AX23" s="224">
        <f aca="true" t="shared" si="16" ref="AX23:AX34">IF(OR(AND(AS23&lt;0,AW23&gt;0),AND(AS23&gt;0,AW23&lt;0),SUM(AS23)=0,AS23="-",AW23="-"),"-",(SUM(AW23-AS23))/SUM(AS23))</f>
        <v>0.1574422273221054</v>
      </c>
      <c r="AZ23" s="223">
        <v>-366.27603000000005</v>
      </c>
      <c r="BA23" s="223">
        <v>-446.88796</v>
      </c>
      <c r="BB23" s="223">
        <v>-509.84007</v>
      </c>
      <c r="BC23" s="228">
        <v>-520.71479</v>
      </c>
      <c r="BD23" s="223">
        <v>-457.37872</v>
      </c>
      <c r="BE23" s="223">
        <v>-431.23828000000003</v>
      </c>
      <c r="BF23" s="223">
        <v>-451.06889</v>
      </c>
      <c r="BG23" s="228">
        <v>-489.26006</v>
      </c>
      <c r="BH23" s="224">
        <f aca="true" t="shared" si="17" ref="BH23:BH34">IF(OR(AND(BC23&lt;0,BG23&gt;0),AND(BC23&gt;0,BG23&lt;0),SUM(BC23)=0,BC23="-",BG23="-"),"-",(SUM(BG23-BC23))/SUM(BC23))</f>
        <v>-0.06040683038789811</v>
      </c>
      <c r="BK23" s="229"/>
    </row>
    <row r="24" spans="1:63" s="225" customFormat="1" ht="12.75" customHeight="1">
      <c r="A24" s="16" t="s">
        <v>90</v>
      </c>
      <c r="B24" s="223">
        <v>22319.4377</v>
      </c>
      <c r="C24" s="223">
        <v>22650.282829999996</v>
      </c>
      <c r="D24" s="223">
        <v>22748.78097</v>
      </c>
      <c r="E24" s="228">
        <v>23015.44482</v>
      </c>
      <c r="F24" s="223">
        <v>26042.54958</v>
      </c>
      <c r="G24" s="223">
        <v>25373.17468</v>
      </c>
      <c r="H24" s="223">
        <v>24885.04562</v>
      </c>
      <c r="I24" s="228">
        <v>25530.77557</v>
      </c>
      <c r="J24" s="224">
        <f t="shared" si="12"/>
        <v>0.10928881756020742</v>
      </c>
      <c r="K24" s="224"/>
      <c r="L24" s="223">
        <v>1123.11517</v>
      </c>
      <c r="M24" s="223">
        <v>972.6890400000001</v>
      </c>
      <c r="N24" s="223">
        <v>840.39691</v>
      </c>
      <c r="O24" s="228">
        <v>878.1891899999999</v>
      </c>
      <c r="P24" s="223">
        <v>1165.9926799999998</v>
      </c>
      <c r="Q24" s="223">
        <v>970.2315600000001</v>
      </c>
      <c r="R24" s="223">
        <v>933.25222</v>
      </c>
      <c r="S24" s="228">
        <v>901.03192</v>
      </c>
      <c r="T24" s="224">
        <f t="shared" si="13"/>
        <v>0.026011171920711156</v>
      </c>
      <c r="V24" s="223">
        <v>3700.84073</v>
      </c>
      <c r="W24" s="223">
        <v>4072.8231</v>
      </c>
      <c r="X24" s="223">
        <v>3938.2832999999996</v>
      </c>
      <c r="Y24" s="228">
        <v>4272.512769999999</v>
      </c>
      <c r="Z24" s="223">
        <v>5542.9775199999995</v>
      </c>
      <c r="AA24" s="223">
        <v>4134.48625</v>
      </c>
      <c r="AB24" s="223">
        <v>4675.84233</v>
      </c>
      <c r="AC24" s="228">
        <v>5806.7549500000005</v>
      </c>
      <c r="AD24" s="224">
        <f t="shared" si="14"/>
        <v>0.35909598463294967</v>
      </c>
      <c r="AF24" s="223">
        <v>186.9114</v>
      </c>
      <c r="AG24" s="223">
        <v>186.97305</v>
      </c>
      <c r="AH24" s="223">
        <v>173.53419</v>
      </c>
      <c r="AI24" s="228">
        <v>173.53419</v>
      </c>
      <c r="AJ24" s="223">
        <v>173.53419</v>
      </c>
      <c r="AK24" s="223">
        <v>173.53419</v>
      </c>
      <c r="AL24" s="223">
        <v>173.53419</v>
      </c>
      <c r="AM24" s="228">
        <v>173.53419</v>
      </c>
      <c r="AN24" s="224">
        <f t="shared" si="15"/>
        <v>0</v>
      </c>
      <c r="AP24" s="223">
        <v>20648.18298</v>
      </c>
      <c r="AQ24" s="223">
        <v>20420.1866</v>
      </c>
      <c r="AR24" s="223">
        <v>21663.81405</v>
      </c>
      <c r="AS24" s="228">
        <v>20748.55643</v>
      </c>
      <c r="AT24" s="223">
        <v>22575.27739</v>
      </c>
      <c r="AU24" s="223">
        <v>23571.26728</v>
      </c>
      <c r="AV24" s="223">
        <v>22743.16132</v>
      </c>
      <c r="AW24" s="228">
        <v>21776.56984</v>
      </c>
      <c r="AX24" s="224">
        <f t="shared" si="16"/>
        <v>0.049546261855288</v>
      </c>
      <c r="AZ24" s="223">
        <v>-3339.61258</v>
      </c>
      <c r="BA24" s="223">
        <v>-3002.3889599999998</v>
      </c>
      <c r="BB24" s="223">
        <v>-3867.24748</v>
      </c>
      <c r="BC24" s="228">
        <v>-3057.3477599999997</v>
      </c>
      <c r="BD24" s="223">
        <v>-3415.2322000000004</v>
      </c>
      <c r="BE24" s="223">
        <v>-3476.3446</v>
      </c>
      <c r="BF24" s="223">
        <v>-3640.74444</v>
      </c>
      <c r="BG24" s="228">
        <v>-3127.11533</v>
      </c>
      <c r="BH24" s="224">
        <f t="shared" si="17"/>
        <v>0.022819638286748396</v>
      </c>
      <c r="BK24" s="229"/>
    </row>
    <row r="25" spans="1:63" s="225" customFormat="1" ht="12.75" customHeight="1">
      <c r="A25" s="16" t="s">
        <v>91</v>
      </c>
      <c r="B25" s="223">
        <v>22299.060980000002</v>
      </c>
      <c r="C25" s="223">
        <v>21714.95268</v>
      </c>
      <c r="D25" s="223">
        <v>21140.526879999998</v>
      </c>
      <c r="E25" s="228">
        <v>19799.69467</v>
      </c>
      <c r="F25" s="223">
        <v>25361.06268</v>
      </c>
      <c r="G25" s="223">
        <v>24280.841239999998</v>
      </c>
      <c r="H25" s="223">
        <v>22310.71195</v>
      </c>
      <c r="I25" s="228">
        <v>20659.80532</v>
      </c>
      <c r="J25" s="224">
        <f t="shared" si="12"/>
        <v>0.04344060170297559</v>
      </c>
      <c r="K25" s="224"/>
      <c r="L25" s="223">
        <v>19331.61776</v>
      </c>
      <c r="M25" s="223">
        <v>18739.06201</v>
      </c>
      <c r="N25" s="223">
        <v>18000.13216</v>
      </c>
      <c r="O25" s="228">
        <v>16595.32402</v>
      </c>
      <c r="P25" s="223">
        <v>22071.305379999998</v>
      </c>
      <c r="Q25" s="223">
        <v>20832.82384</v>
      </c>
      <c r="R25" s="223">
        <v>18857.86884</v>
      </c>
      <c r="S25" s="228">
        <v>17070.57359</v>
      </c>
      <c r="T25" s="224">
        <f t="shared" si="13"/>
        <v>0.02863755895499532</v>
      </c>
      <c r="V25" s="223">
        <v>2979.8736200000003</v>
      </c>
      <c r="W25" s="223">
        <v>2994.3882000000003</v>
      </c>
      <c r="X25" s="223">
        <v>3156.9768</v>
      </c>
      <c r="Y25" s="228">
        <v>3221.6722999999997</v>
      </c>
      <c r="Z25" s="223">
        <v>3328.19319</v>
      </c>
      <c r="AA25" s="223">
        <v>3470.86715</v>
      </c>
      <c r="AB25" s="223">
        <v>3477.94292</v>
      </c>
      <c r="AC25" s="228">
        <v>3604.6825400000002</v>
      </c>
      <c r="AD25" s="224">
        <f t="shared" si="14"/>
        <v>0.11888553655814112</v>
      </c>
      <c r="AF25" s="223">
        <v>0</v>
      </c>
      <c r="AG25" s="223">
        <v>0</v>
      </c>
      <c r="AH25" s="223">
        <v>0</v>
      </c>
      <c r="AI25" s="228">
        <v>0</v>
      </c>
      <c r="AJ25" s="223">
        <v>0</v>
      </c>
      <c r="AK25" s="223">
        <v>0</v>
      </c>
      <c r="AL25" s="223">
        <v>0</v>
      </c>
      <c r="AM25" s="228">
        <v>0</v>
      </c>
      <c r="AN25" s="224" t="str">
        <f t="shared" si="15"/>
        <v>-</v>
      </c>
      <c r="AP25" s="223">
        <v>0</v>
      </c>
      <c r="AQ25" s="223">
        <v>0</v>
      </c>
      <c r="AR25" s="223">
        <v>0</v>
      </c>
      <c r="AS25" s="228">
        <v>0</v>
      </c>
      <c r="AT25" s="223">
        <v>0</v>
      </c>
      <c r="AU25" s="223">
        <v>0</v>
      </c>
      <c r="AV25" s="223">
        <v>0</v>
      </c>
      <c r="AW25" s="228">
        <v>0</v>
      </c>
      <c r="AX25" s="224" t="str">
        <f t="shared" si="16"/>
        <v>-</v>
      </c>
      <c r="AZ25" s="223">
        <v>-12.430399999999999</v>
      </c>
      <c r="BA25" s="223">
        <v>-18.497529999999998</v>
      </c>
      <c r="BB25" s="223">
        <v>-16.58208</v>
      </c>
      <c r="BC25" s="228">
        <v>-17.301650000000002</v>
      </c>
      <c r="BD25" s="223">
        <v>-38.43589</v>
      </c>
      <c r="BE25" s="223">
        <v>-22.84975</v>
      </c>
      <c r="BF25" s="223">
        <v>-25.09981</v>
      </c>
      <c r="BG25" s="228">
        <v>-15.450809999999999</v>
      </c>
      <c r="BH25" s="224">
        <f t="shared" si="17"/>
        <v>-0.10697476830244533</v>
      </c>
      <c r="BK25" s="229"/>
    </row>
    <row r="26" spans="1:63" s="225" customFormat="1" ht="12.75" customHeight="1">
      <c r="A26" s="16" t="s">
        <v>92</v>
      </c>
      <c r="B26" s="223">
        <v>66566.01328</v>
      </c>
      <c r="C26" s="223">
        <v>67692.31723</v>
      </c>
      <c r="D26" s="223">
        <v>69115.72167</v>
      </c>
      <c r="E26" s="228">
        <v>68988.64531</v>
      </c>
      <c r="F26" s="223">
        <v>72234.46574</v>
      </c>
      <c r="G26" s="223">
        <v>72101.1725</v>
      </c>
      <c r="H26" s="223">
        <v>71716.24734</v>
      </c>
      <c r="I26" s="228">
        <v>72003.32734</v>
      </c>
      <c r="J26" s="224">
        <f t="shared" si="12"/>
        <v>0.04369823492624827</v>
      </c>
      <c r="K26" s="224"/>
      <c r="L26" s="223">
        <v>56478.33311</v>
      </c>
      <c r="M26" s="223">
        <v>57338.62603</v>
      </c>
      <c r="N26" s="223">
        <v>58645.84175</v>
      </c>
      <c r="O26" s="228">
        <v>58925.23948</v>
      </c>
      <c r="P26" s="223">
        <v>61804.7644</v>
      </c>
      <c r="Q26" s="223">
        <v>61584.03327</v>
      </c>
      <c r="R26" s="223">
        <v>61229.24643</v>
      </c>
      <c r="S26" s="228">
        <v>61169.41434</v>
      </c>
      <c r="T26" s="224">
        <f t="shared" si="13"/>
        <v>0.03808512073611019</v>
      </c>
      <c r="V26" s="223">
        <v>10099.67339</v>
      </c>
      <c r="W26" s="223">
        <v>10370.67281</v>
      </c>
      <c r="X26" s="223">
        <v>10481.84167</v>
      </c>
      <c r="Y26" s="228">
        <v>10081.32302</v>
      </c>
      <c r="Z26" s="223">
        <v>10452.957339999999</v>
      </c>
      <c r="AA26" s="223">
        <v>10542.44516</v>
      </c>
      <c r="AB26" s="223">
        <v>10524.47561</v>
      </c>
      <c r="AC26" s="228">
        <v>10857.06157</v>
      </c>
      <c r="AD26" s="224">
        <f t="shared" si="14"/>
        <v>0.07694808989465353</v>
      </c>
      <c r="AF26" s="223">
        <v>0</v>
      </c>
      <c r="AG26" s="223">
        <v>0</v>
      </c>
      <c r="AH26" s="223">
        <v>0</v>
      </c>
      <c r="AI26" s="228">
        <v>0</v>
      </c>
      <c r="AJ26" s="223">
        <v>0</v>
      </c>
      <c r="AK26" s="223">
        <v>0</v>
      </c>
      <c r="AL26" s="223">
        <v>0</v>
      </c>
      <c r="AM26" s="228">
        <v>0</v>
      </c>
      <c r="AN26" s="224" t="str">
        <f t="shared" si="15"/>
        <v>-</v>
      </c>
      <c r="AP26" s="223">
        <v>0</v>
      </c>
      <c r="AQ26" s="223">
        <v>0</v>
      </c>
      <c r="AR26" s="223">
        <v>0</v>
      </c>
      <c r="AS26" s="228">
        <v>0</v>
      </c>
      <c r="AT26" s="223">
        <v>0</v>
      </c>
      <c r="AU26" s="223">
        <v>0</v>
      </c>
      <c r="AV26" s="223">
        <v>0</v>
      </c>
      <c r="AW26" s="228">
        <v>0</v>
      </c>
      <c r="AX26" s="224" t="str">
        <f t="shared" si="16"/>
        <v>-</v>
      </c>
      <c r="AZ26" s="223">
        <v>-11.993219999999999</v>
      </c>
      <c r="BA26" s="223">
        <v>-16.98161</v>
      </c>
      <c r="BB26" s="223">
        <v>-11.96175</v>
      </c>
      <c r="BC26" s="228">
        <v>-17.917189999999998</v>
      </c>
      <c r="BD26" s="223">
        <v>-23.256</v>
      </c>
      <c r="BE26" s="223">
        <v>-25.30593</v>
      </c>
      <c r="BF26" s="223">
        <v>-37.4747</v>
      </c>
      <c r="BG26" s="228">
        <v>-23.14857</v>
      </c>
      <c r="BH26" s="224">
        <f t="shared" si="17"/>
        <v>0.2919754716001785</v>
      </c>
      <c r="BK26" s="229"/>
    </row>
    <row r="27" spans="1:63" s="225" customFormat="1" ht="12.75" customHeight="1">
      <c r="A27" s="16" t="s">
        <v>93</v>
      </c>
      <c r="B27" s="223">
        <v>417032.68441000005</v>
      </c>
      <c r="C27" s="223">
        <v>431133.94219</v>
      </c>
      <c r="D27" s="223">
        <v>448537.02435</v>
      </c>
      <c r="E27" s="228">
        <v>463334.3089</v>
      </c>
      <c r="F27" s="223">
        <v>498848.28723</v>
      </c>
      <c r="G27" s="223">
        <v>478874.34568</v>
      </c>
      <c r="H27" s="223">
        <v>479732.0432</v>
      </c>
      <c r="I27" s="228">
        <v>486221.70199000003</v>
      </c>
      <c r="J27" s="224">
        <f t="shared" si="12"/>
        <v>0.04939714726573322</v>
      </c>
      <c r="K27" s="224"/>
      <c r="L27" s="223">
        <v>13690.48561</v>
      </c>
      <c r="M27" s="223">
        <v>13853.23344</v>
      </c>
      <c r="N27" s="223">
        <v>14049.332769999999</v>
      </c>
      <c r="O27" s="228">
        <v>14276.4954</v>
      </c>
      <c r="P27" s="223">
        <v>14892.18475</v>
      </c>
      <c r="Q27" s="223">
        <v>14457.96028</v>
      </c>
      <c r="R27" s="223">
        <v>14287.273949999999</v>
      </c>
      <c r="S27" s="228">
        <v>14407.315970000001</v>
      </c>
      <c r="T27" s="224">
        <f t="shared" si="13"/>
        <v>0.00916335321342251</v>
      </c>
      <c r="V27" s="223">
        <v>403534.69552</v>
      </c>
      <c r="W27" s="223">
        <v>417474.53151</v>
      </c>
      <c r="X27" s="223">
        <v>434682.65037</v>
      </c>
      <c r="Y27" s="228">
        <v>449262.76913</v>
      </c>
      <c r="Z27" s="223">
        <v>484160.5691</v>
      </c>
      <c r="AA27" s="223">
        <v>464619.87875</v>
      </c>
      <c r="AB27" s="223">
        <v>465647.34824</v>
      </c>
      <c r="AC27" s="228">
        <v>472009.83382999996</v>
      </c>
      <c r="AD27" s="224">
        <f t="shared" si="14"/>
        <v>0.0506319825790368</v>
      </c>
      <c r="AF27" s="223">
        <v>0</v>
      </c>
      <c r="AG27" s="223">
        <v>0</v>
      </c>
      <c r="AH27" s="223">
        <v>0</v>
      </c>
      <c r="AI27" s="228">
        <v>0</v>
      </c>
      <c r="AJ27" s="223">
        <v>0</v>
      </c>
      <c r="AK27" s="223">
        <v>0</v>
      </c>
      <c r="AL27" s="223">
        <v>0</v>
      </c>
      <c r="AM27" s="228">
        <v>0</v>
      </c>
      <c r="AN27" s="224" t="str">
        <f t="shared" si="15"/>
        <v>-</v>
      </c>
      <c r="AP27" s="223">
        <v>0</v>
      </c>
      <c r="AQ27" s="223">
        <v>0</v>
      </c>
      <c r="AR27" s="223">
        <v>0</v>
      </c>
      <c r="AS27" s="228">
        <v>0</v>
      </c>
      <c r="AT27" s="223">
        <v>0</v>
      </c>
      <c r="AU27" s="223">
        <v>0</v>
      </c>
      <c r="AV27" s="223">
        <v>0</v>
      </c>
      <c r="AW27" s="228">
        <v>0</v>
      </c>
      <c r="AX27" s="224" t="str">
        <f t="shared" si="16"/>
        <v>-</v>
      </c>
      <c r="AZ27" s="223">
        <v>-192.49672</v>
      </c>
      <c r="BA27" s="223">
        <v>-193.82276000000002</v>
      </c>
      <c r="BB27" s="223">
        <v>-194.95879000000002</v>
      </c>
      <c r="BC27" s="228">
        <v>-204.95563</v>
      </c>
      <c r="BD27" s="223">
        <v>-204.46662</v>
      </c>
      <c r="BE27" s="223">
        <v>-203.49335</v>
      </c>
      <c r="BF27" s="223">
        <v>-202.57899</v>
      </c>
      <c r="BG27" s="228">
        <v>-195.44781</v>
      </c>
      <c r="BH27" s="224">
        <f t="shared" si="17"/>
        <v>-0.04638965028674747</v>
      </c>
      <c r="BK27" s="229"/>
    </row>
    <row r="28" spans="1:68" s="225" customFormat="1" ht="12.75" customHeight="1">
      <c r="A28" s="16" t="s">
        <v>94</v>
      </c>
      <c r="B28" s="223">
        <v>82870.36037000001</v>
      </c>
      <c r="C28" s="223">
        <v>86894.56629</v>
      </c>
      <c r="D28" s="223">
        <v>90790.47118000001</v>
      </c>
      <c r="E28" s="228">
        <v>94563.59302</v>
      </c>
      <c r="F28" s="223">
        <v>106163.15614</v>
      </c>
      <c r="G28" s="223">
        <v>104944.47691</v>
      </c>
      <c r="H28" s="223">
        <v>100680.91927</v>
      </c>
      <c r="I28" s="228">
        <v>105872.86539</v>
      </c>
      <c r="J28" s="224">
        <f t="shared" si="12"/>
        <v>0.1195943598252249</v>
      </c>
      <c r="K28" s="224"/>
      <c r="L28" s="223">
        <v>0</v>
      </c>
      <c r="M28" s="223">
        <v>0</v>
      </c>
      <c r="N28" s="223">
        <v>0</v>
      </c>
      <c r="O28" s="228">
        <v>0</v>
      </c>
      <c r="P28" s="223">
        <v>0</v>
      </c>
      <c r="Q28" s="223">
        <v>0</v>
      </c>
      <c r="R28" s="223">
        <v>0</v>
      </c>
      <c r="S28" s="228">
        <v>0</v>
      </c>
      <c r="T28" s="224" t="str">
        <f t="shared" si="13"/>
        <v>-</v>
      </c>
      <c r="V28" s="223">
        <v>82870.36037000001</v>
      </c>
      <c r="W28" s="223">
        <v>86894.56629</v>
      </c>
      <c r="X28" s="223">
        <v>90790.47118000001</v>
      </c>
      <c r="Y28" s="228">
        <v>94563.59302</v>
      </c>
      <c r="Z28" s="223">
        <v>106163.15614</v>
      </c>
      <c r="AA28" s="223">
        <v>104944.47691</v>
      </c>
      <c r="AB28" s="223">
        <v>100680.91927</v>
      </c>
      <c r="AC28" s="228">
        <v>105872.86539</v>
      </c>
      <c r="AD28" s="224">
        <f t="shared" si="14"/>
        <v>0.1195943598252249</v>
      </c>
      <c r="AF28" s="223">
        <v>0</v>
      </c>
      <c r="AG28" s="223">
        <v>0</v>
      </c>
      <c r="AH28" s="223">
        <v>0</v>
      </c>
      <c r="AI28" s="228">
        <v>0</v>
      </c>
      <c r="AJ28" s="223">
        <v>0</v>
      </c>
      <c r="AK28" s="223">
        <v>0</v>
      </c>
      <c r="AL28" s="223">
        <v>0</v>
      </c>
      <c r="AM28" s="228">
        <v>0</v>
      </c>
      <c r="AN28" s="224" t="str">
        <f t="shared" si="15"/>
        <v>-</v>
      </c>
      <c r="AP28" s="223">
        <v>0</v>
      </c>
      <c r="AQ28" s="223">
        <v>0</v>
      </c>
      <c r="AR28" s="223">
        <v>0</v>
      </c>
      <c r="AS28" s="228">
        <v>0</v>
      </c>
      <c r="AT28" s="223">
        <v>0</v>
      </c>
      <c r="AU28" s="223">
        <v>0</v>
      </c>
      <c r="AV28" s="223">
        <v>0</v>
      </c>
      <c r="AW28" s="228">
        <v>0</v>
      </c>
      <c r="AX28" s="224" t="str">
        <f t="shared" si="16"/>
        <v>-</v>
      </c>
      <c r="AZ28" s="223">
        <v>0</v>
      </c>
      <c r="BA28" s="223">
        <v>0</v>
      </c>
      <c r="BB28" s="223">
        <v>0</v>
      </c>
      <c r="BC28" s="228">
        <v>0</v>
      </c>
      <c r="BD28" s="223">
        <v>0</v>
      </c>
      <c r="BE28" s="223">
        <v>0</v>
      </c>
      <c r="BF28" s="223">
        <v>0</v>
      </c>
      <c r="BG28" s="228">
        <v>0</v>
      </c>
      <c r="BH28" s="224" t="str">
        <f t="shared" si="17"/>
        <v>-</v>
      </c>
      <c r="BK28" s="229"/>
      <c r="BL28" s="241"/>
      <c r="BM28" s="9"/>
      <c r="BN28" s="10"/>
      <c r="BO28" s="19"/>
      <c r="BP28" s="241"/>
    </row>
    <row r="29" spans="1:68" s="225" customFormat="1" ht="12.75" customHeight="1">
      <c r="A29" s="16" t="s">
        <v>95</v>
      </c>
      <c r="B29" s="223">
        <v>3949.02107</v>
      </c>
      <c r="C29" s="223">
        <v>4842.13931</v>
      </c>
      <c r="D29" s="223">
        <v>5495.5099</v>
      </c>
      <c r="E29" s="228">
        <v>4931.68073</v>
      </c>
      <c r="F29" s="223">
        <v>6402.353639999999</v>
      </c>
      <c r="G29" s="223">
        <v>4198.5298</v>
      </c>
      <c r="H29" s="223">
        <v>4370.05009</v>
      </c>
      <c r="I29" s="228">
        <v>4003.2837200000004</v>
      </c>
      <c r="J29" s="224">
        <f t="shared" si="12"/>
        <v>-0.1882516449924364</v>
      </c>
      <c r="K29" s="224"/>
      <c r="L29" s="223">
        <v>2324.6826800000003</v>
      </c>
      <c r="M29" s="223">
        <v>2419.55258</v>
      </c>
      <c r="N29" s="223">
        <v>2594.6922200000004</v>
      </c>
      <c r="O29" s="228">
        <v>2681.35162</v>
      </c>
      <c r="P29" s="223">
        <v>2864.24255</v>
      </c>
      <c r="Q29" s="223">
        <v>2403.08526</v>
      </c>
      <c r="R29" s="223">
        <v>2477.7347200000004</v>
      </c>
      <c r="S29" s="228">
        <v>2481.61547</v>
      </c>
      <c r="T29" s="224">
        <f t="shared" si="13"/>
        <v>-0.07449084577725011</v>
      </c>
      <c r="V29" s="223">
        <v>2976.36933</v>
      </c>
      <c r="W29" s="223">
        <v>3652.86478</v>
      </c>
      <c r="X29" s="223">
        <v>4061.9582</v>
      </c>
      <c r="Y29" s="228">
        <v>4225.951</v>
      </c>
      <c r="Z29" s="223">
        <v>5502.90596</v>
      </c>
      <c r="AA29" s="223">
        <v>3672.48173</v>
      </c>
      <c r="AB29" s="223">
        <v>3637.0306</v>
      </c>
      <c r="AC29" s="228">
        <v>3137.35815</v>
      </c>
      <c r="AD29" s="224">
        <f t="shared" si="14"/>
        <v>-0.25759713020808805</v>
      </c>
      <c r="AF29" s="223">
        <v>2.9082</v>
      </c>
      <c r="AG29" s="223">
        <v>2.4795599999999998</v>
      </c>
      <c r="AH29" s="223">
        <v>2.77595</v>
      </c>
      <c r="AI29" s="228">
        <v>2.34286</v>
      </c>
      <c r="AJ29" s="223">
        <v>0.98724</v>
      </c>
      <c r="AK29" s="223">
        <v>5.67975</v>
      </c>
      <c r="AL29" s="223">
        <v>9.50284</v>
      </c>
      <c r="AM29" s="228">
        <v>16.16542</v>
      </c>
      <c r="AN29" s="224">
        <f t="shared" si="15"/>
        <v>5.899865975773201</v>
      </c>
      <c r="AP29" s="223">
        <v>171.34202</v>
      </c>
      <c r="AQ29" s="223">
        <v>192.88542</v>
      </c>
      <c r="AR29" s="223">
        <v>235.44201999999999</v>
      </c>
      <c r="AS29" s="228">
        <v>188.54982</v>
      </c>
      <c r="AT29" s="223">
        <v>281.74640000000005</v>
      </c>
      <c r="AU29" s="223">
        <v>185.26026000000002</v>
      </c>
      <c r="AV29" s="223">
        <v>211.33536999999998</v>
      </c>
      <c r="AW29" s="228">
        <v>80.34035</v>
      </c>
      <c r="AX29" s="224">
        <f t="shared" si="16"/>
        <v>-0.5739038626502003</v>
      </c>
      <c r="AZ29" s="223">
        <v>-1526.28116</v>
      </c>
      <c r="BA29" s="223">
        <v>-1425.64303</v>
      </c>
      <c r="BB29" s="223">
        <v>-1399.35849</v>
      </c>
      <c r="BC29" s="228">
        <v>-2166.51457</v>
      </c>
      <c r="BD29" s="223">
        <v>-2247.5285099999996</v>
      </c>
      <c r="BE29" s="223">
        <v>-2067.9772</v>
      </c>
      <c r="BF29" s="223">
        <v>-1965.55344</v>
      </c>
      <c r="BG29" s="228">
        <v>-1712.1956699999998</v>
      </c>
      <c r="BH29" s="224">
        <f t="shared" si="17"/>
        <v>-0.20970036679697937</v>
      </c>
      <c r="BK29" s="229"/>
      <c r="BL29" s="241"/>
      <c r="BM29" s="241"/>
      <c r="BN29" s="240"/>
      <c r="BO29" s="240"/>
      <c r="BP29" s="242"/>
    </row>
    <row r="30" spans="1:68" s="225" customFormat="1" ht="12.75" customHeight="1">
      <c r="A30" s="16" t="s">
        <v>96</v>
      </c>
      <c r="B30" s="223">
        <v>38098.83519</v>
      </c>
      <c r="C30" s="223">
        <v>36674.1435</v>
      </c>
      <c r="D30" s="223">
        <v>37802.6727</v>
      </c>
      <c r="E30" s="228">
        <v>38609.238450000004</v>
      </c>
      <c r="F30" s="223">
        <v>40632.16676</v>
      </c>
      <c r="G30" s="223">
        <v>38746.874149999996</v>
      </c>
      <c r="H30" s="223">
        <v>37757.85862</v>
      </c>
      <c r="I30" s="228">
        <v>38685.50541</v>
      </c>
      <c r="J30" s="224">
        <f t="shared" si="12"/>
        <v>0.0019753552015474565</v>
      </c>
      <c r="K30" s="224"/>
      <c r="L30" s="223">
        <v>16369.65084</v>
      </c>
      <c r="M30" s="223">
        <v>16545.2597</v>
      </c>
      <c r="N30" s="223">
        <v>17098.86507</v>
      </c>
      <c r="O30" s="228">
        <v>19445.4319</v>
      </c>
      <c r="P30" s="223">
        <v>17643.817199999998</v>
      </c>
      <c r="Q30" s="223">
        <v>17687.00609</v>
      </c>
      <c r="R30" s="223">
        <v>17415.88102</v>
      </c>
      <c r="S30" s="228">
        <v>19533.16649</v>
      </c>
      <c r="T30" s="224">
        <f t="shared" si="13"/>
        <v>0.004511835502095483</v>
      </c>
      <c r="V30" s="223">
        <v>14667.75745</v>
      </c>
      <c r="W30" s="223">
        <v>13465.813619999999</v>
      </c>
      <c r="X30" s="223">
        <v>13656.85725</v>
      </c>
      <c r="Y30" s="228">
        <v>13738.877050000001</v>
      </c>
      <c r="Z30" s="223">
        <v>13768.28464</v>
      </c>
      <c r="AA30" s="223">
        <v>14604.582699999999</v>
      </c>
      <c r="AB30" s="223">
        <v>14248.11054</v>
      </c>
      <c r="AC30" s="228">
        <v>14855.9764</v>
      </c>
      <c r="AD30" s="224">
        <f t="shared" si="14"/>
        <v>0.08130936363536338</v>
      </c>
      <c r="AF30" s="223">
        <v>1773.50581</v>
      </c>
      <c r="AG30" s="223">
        <v>1928.05075</v>
      </c>
      <c r="AH30" s="223">
        <v>2376.0429900000004</v>
      </c>
      <c r="AI30" s="228">
        <v>2230.85343</v>
      </c>
      <c r="AJ30" s="223">
        <v>2396.25533</v>
      </c>
      <c r="AK30" s="223">
        <v>2838.3696</v>
      </c>
      <c r="AL30" s="223">
        <v>2845.42848</v>
      </c>
      <c r="AM30" s="228">
        <v>2750.3758599999996</v>
      </c>
      <c r="AN30" s="224">
        <f t="shared" si="15"/>
        <v>0.23288057521555752</v>
      </c>
      <c r="AP30" s="223">
        <v>24913.419530000003</v>
      </c>
      <c r="AQ30" s="223">
        <v>25112.16368</v>
      </c>
      <c r="AR30" s="223">
        <v>25945.72047</v>
      </c>
      <c r="AS30" s="228">
        <v>28027.92809</v>
      </c>
      <c r="AT30" s="223">
        <v>27751.280870000002</v>
      </c>
      <c r="AU30" s="223">
        <v>24113.11497</v>
      </c>
      <c r="AV30" s="223">
        <v>24400.60554</v>
      </c>
      <c r="AW30" s="228">
        <v>24256.32452</v>
      </c>
      <c r="AX30" s="224">
        <f t="shared" si="16"/>
        <v>-0.1345659071868984</v>
      </c>
      <c r="AZ30" s="223">
        <v>-19625.498440000003</v>
      </c>
      <c r="BA30" s="223">
        <v>-20377.14425</v>
      </c>
      <c r="BB30" s="223">
        <v>-21274.81308</v>
      </c>
      <c r="BC30" s="228">
        <v>-24833.85202</v>
      </c>
      <c r="BD30" s="223">
        <v>-20927.47128</v>
      </c>
      <c r="BE30" s="223">
        <v>-20496.199210000002</v>
      </c>
      <c r="BF30" s="223">
        <v>-21152.166960000002</v>
      </c>
      <c r="BG30" s="228">
        <v>-22710.33786</v>
      </c>
      <c r="BH30" s="224">
        <f t="shared" si="17"/>
        <v>-0.0855088513167358</v>
      </c>
      <c r="BK30" s="229"/>
      <c r="BL30" s="10"/>
      <c r="BM30" s="10"/>
      <c r="BN30" s="19"/>
      <c r="BO30" s="19"/>
      <c r="BP30" s="9"/>
    </row>
    <row r="31" spans="1:68" s="225" customFormat="1" ht="12.75" customHeight="1">
      <c r="A31" s="16" t="s">
        <v>97</v>
      </c>
      <c r="B31" s="223">
        <v>0</v>
      </c>
      <c r="C31" s="223">
        <v>0</v>
      </c>
      <c r="D31" s="223">
        <v>3.43104</v>
      </c>
      <c r="E31" s="228">
        <v>101.816</v>
      </c>
      <c r="F31" s="223">
        <v>101.816</v>
      </c>
      <c r="G31" s="223">
        <v>0</v>
      </c>
      <c r="H31" s="223">
        <v>41.48022</v>
      </c>
      <c r="I31" s="228">
        <v>17.95399</v>
      </c>
      <c r="J31" s="224">
        <f t="shared" si="12"/>
        <v>-0.8236623909798066</v>
      </c>
      <c r="K31" s="224"/>
      <c r="L31" s="223">
        <v>0</v>
      </c>
      <c r="M31" s="223">
        <v>0</v>
      </c>
      <c r="N31" s="223">
        <v>0</v>
      </c>
      <c r="O31" s="228">
        <v>0</v>
      </c>
      <c r="P31" s="223">
        <v>0</v>
      </c>
      <c r="Q31" s="223">
        <v>0</v>
      </c>
      <c r="R31" s="223">
        <v>41.48022</v>
      </c>
      <c r="S31" s="228">
        <v>14.987</v>
      </c>
      <c r="T31" s="224" t="str">
        <f t="shared" si="13"/>
        <v>-</v>
      </c>
      <c r="V31" s="223">
        <v>0</v>
      </c>
      <c r="W31" s="223">
        <v>0</v>
      </c>
      <c r="X31" s="223">
        <v>3.43104</v>
      </c>
      <c r="Y31" s="228">
        <v>0</v>
      </c>
      <c r="Z31" s="223">
        <v>0</v>
      </c>
      <c r="AA31" s="223">
        <v>0</v>
      </c>
      <c r="AB31" s="223">
        <v>0</v>
      </c>
      <c r="AC31" s="228">
        <v>2.9669899999999996</v>
      </c>
      <c r="AD31" s="224" t="str">
        <f t="shared" si="14"/>
        <v>-</v>
      </c>
      <c r="AF31" s="223">
        <v>0</v>
      </c>
      <c r="AG31" s="223">
        <v>0</v>
      </c>
      <c r="AH31" s="223">
        <v>0</v>
      </c>
      <c r="AI31" s="228">
        <v>0</v>
      </c>
      <c r="AJ31" s="223">
        <v>0</v>
      </c>
      <c r="AK31" s="223">
        <v>0</v>
      </c>
      <c r="AL31" s="223">
        <v>0</v>
      </c>
      <c r="AM31" s="228">
        <v>0</v>
      </c>
      <c r="AN31" s="224" t="str">
        <f t="shared" si="15"/>
        <v>-</v>
      </c>
      <c r="AP31" s="223">
        <v>0</v>
      </c>
      <c r="AQ31" s="223">
        <v>0</v>
      </c>
      <c r="AR31" s="223">
        <v>0</v>
      </c>
      <c r="AS31" s="228">
        <v>101.816</v>
      </c>
      <c r="AT31" s="223">
        <v>101.816</v>
      </c>
      <c r="AU31" s="223">
        <v>0</v>
      </c>
      <c r="AV31" s="223">
        <v>0</v>
      </c>
      <c r="AW31" s="228">
        <v>0</v>
      </c>
      <c r="AX31" s="224">
        <f t="shared" si="16"/>
        <v>-1</v>
      </c>
      <c r="AZ31" s="223">
        <v>0</v>
      </c>
      <c r="BA31" s="223">
        <v>0</v>
      </c>
      <c r="BB31" s="223">
        <v>0</v>
      </c>
      <c r="BC31" s="228">
        <v>0</v>
      </c>
      <c r="BD31" s="223">
        <v>0</v>
      </c>
      <c r="BE31" s="223">
        <v>0</v>
      </c>
      <c r="BF31" s="223">
        <v>0</v>
      </c>
      <c r="BG31" s="228">
        <v>0</v>
      </c>
      <c r="BH31" s="224" t="str">
        <f t="shared" si="17"/>
        <v>-</v>
      </c>
      <c r="BK31" s="229"/>
      <c r="BL31" s="10"/>
      <c r="BM31" s="10"/>
      <c r="BN31" s="19"/>
      <c r="BO31" s="19"/>
      <c r="BP31" s="9"/>
    </row>
    <row r="32" spans="1:68" s="225" customFormat="1" ht="12.75" customHeight="1">
      <c r="A32" s="16" t="s">
        <v>98</v>
      </c>
      <c r="B32" s="223">
        <v>8046.26457</v>
      </c>
      <c r="C32" s="223">
        <v>8089.62577</v>
      </c>
      <c r="D32" s="223">
        <v>8186.307599999999</v>
      </c>
      <c r="E32" s="228">
        <v>8206.77065</v>
      </c>
      <c r="F32" s="223">
        <v>8487.03228</v>
      </c>
      <c r="G32" s="223">
        <v>8776.76151</v>
      </c>
      <c r="H32" s="223">
        <v>8718.18013</v>
      </c>
      <c r="I32" s="228">
        <v>8382.88053</v>
      </c>
      <c r="J32" s="224">
        <f t="shared" si="12"/>
        <v>0.021459096094028164</v>
      </c>
      <c r="K32" s="224"/>
      <c r="L32" s="223">
        <v>37.06492</v>
      </c>
      <c r="M32" s="223">
        <v>37.351150000000004</v>
      </c>
      <c r="N32" s="223">
        <v>38.10297</v>
      </c>
      <c r="O32" s="228">
        <v>37.834</v>
      </c>
      <c r="P32" s="223">
        <v>13.651620000000001</v>
      </c>
      <c r="Q32" s="223">
        <v>12.91658</v>
      </c>
      <c r="R32" s="223">
        <v>11.06639</v>
      </c>
      <c r="S32" s="228">
        <v>11.64224</v>
      </c>
      <c r="T32" s="224">
        <f t="shared" si="13"/>
        <v>-0.692281017074589</v>
      </c>
      <c r="V32" s="223">
        <v>12.18979</v>
      </c>
      <c r="W32" s="223">
        <v>12.61774</v>
      </c>
      <c r="X32" s="223">
        <v>13.241950000000001</v>
      </c>
      <c r="Y32" s="228">
        <v>12.834</v>
      </c>
      <c r="Z32" s="223">
        <v>13.651620000000001</v>
      </c>
      <c r="AA32" s="223">
        <v>12.91658</v>
      </c>
      <c r="AB32" s="223">
        <v>11.06639</v>
      </c>
      <c r="AC32" s="228">
        <v>11.64224</v>
      </c>
      <c r="AD32" s="224">
        <f t="shared" si="14"/>
        <v>-0.09285959170952161</v>
      </c>
      <c r="AF32" s="223">
        <v>0</v>
      </c>
      <c r="AG32" s="223">
        <v>0</v>
      </c>
      <c r="AH32" s="223">
        <v>0</v>
      </c>
      <c r="AI32" s="228">
        <v>0</v>
      </c>
      <c r="AJ32" s="223">
        <v>0</v>
      </c>
      <c r="AK32" s="223">
        <v>0</v>
      </c>
      <c r="AL32" s="223">
        <v>0</v>
      </c>
      <c r="AM32" s="228">
        <v>0</v>
      </c>
      <c r="AN32" s="224" t="str">
        <f t="shared" si="15"/>
        <v>-</v>
      </c>
      <c r="AP32" s="223">
        <v>13201.87752</v>
      </c>
      <c r="AQ32" s="223">
        <v>12845.240609999999</v>
      </c>
      <c r="AR32" s="223">
        <v>12771.948470000001</v>
      </c>
      <c r="AS32" s="228">
        <v>12230.82114</v>
      </c>
      <c r="AT32" s="223">
        <v>12232.63042</v>
      </c>
      <c r="AU32" s="223">
        <v>12047.33182</v>
      </c>
      <c r="AV32" s="223">
        <v>11988.72467</v>
      </c>
      <c r="AW32" s="228">
        <v>12054.43733</v>
      </c>
      <c r="AX32" s="224">
        <f t="shared" si="16"/>
        <v>-0.014421256592752313</v>
      </c>
      <c r="AZ32" s="223">
        <v>-5204.86766</v>
      </c>
      <c r="BA32" s="223">
        <v>-4805.58373</v>
      </c>
      <c r="BB32" s="223">
        <v>-4636.98579</v>
      </c>
      <c r="BC32" s="228">
        <v>-4074.71849</v>
      </c>
      <c r="BD32" s="223">
        <v>-3772.90138</v>
      </c>
      <c r="BE32" s="223">
        <v>-3296.40347</v>
      </c>
      <c r="BF32" s="223">
        <v>-3292.67732</v>
      </c>
      <c r="BG32" s="228">
        <v>-3694.8412799999996</v>
      </c>
      <c r="BH32" s="224">
        <f t="shared" si="17"/>
        <v>-0.09322784161219455</v>
      </c>
      <c r="BK32" s="229"/>
      <c r="BL32" s="10"/>
      <c r="BM32" s="10"/>
      <c r="BN32" s="19"/>
      <c r="BO32" s="19"/>
      <c r="BP32" s="9"/>
    </row>
    <row r="33" spans="1:68" s="225" customFormat="1" ht="12.75" customHeight="1" thickBot="1">
      <c r="A33" s="16" t="s">
        <v>132</v>
      </c>
      <c r="B33" s="223">
        <v>10465.71008</v>
      </c>
      <c r="C33" s="223">
        <v>10474.81008</v>
      </c>
      <c r="D33" s="223">
        <v>12027.56779</v>
      </c>
      <c r="E33" s="228">
        <v>12037.10842</v>
      </c>
      <c r="F33" s="223">
        <v>12715.54875</v>
      </c>
      <c r="G33" s="223">
        <v>12208.366890000001</v>
      </c>
      <c r="H33" s="223">
        <v>12230.538400000001</v>
      </c>
      <c r="I33" s="228">
        <v>12257.6765</v>
      </c>
      <c r="J33" s="224">
        <f t="shared" si="12"/>
        <v>0.018324008748938317</v>
      </c>
      <c r="K33" s="224"/>
      <c r="L33" s="223">
        <v>0</v>
      </c>
      <c r="M33" s="223">
        <v>0</v>
      </c>
      <c r="N33" s="223">
        <v>0.011</v>
      </c>
      <c r="O33" s="228">
        <v>0</v>
      </c>
      <c r="P33" s="223">
        <v>0</v>
      </c>
      <c r="Q33" s="223">
        <v>0</v>
      </c>
      <c r="R33" s="223">
        <v>0</v>
      </c>
      <c r="S33" s="228">
        <v>0</v>
      </c>
      <c r="T33" s="224" t="str">
        <f t="shared" si="13"/>
        <v>-</v>
      </c>
      <c r="V33" s="223">
        <v>109</v>
      </c>
      <c r="W33" s="223">
        <v>109</v>
      </c>
      <c r="X33" s="223">
        <v>109</v>
      </c>
      <c r="Y33" s="228">
        <v>95</v>
      </c>
      <c r="Z33" s="223">
        <v>95</v>
      </c>
      <c r="AA33" s="223">
        <v>95</v>
      </c>
      <c r="AB33" s="223">
        <v>95</v>
      </c>
      <c r="AC33" s="228">
        <v>95</v>
      </c>
      <c r="AD33" s="224">
        <f t="shared" si="14"/>
        <v>0</v>
      </c>
      <c r="AF33" s="223">
        <v>0</v>
      </c>
      <c r="AG33" s="223">
        <v>0</v>
      </c>
      <c r="AH33" s="223">
        <v>0</v>
      </c>
      <c r="AI33" s="228">
        <v>0</v>
      </c>
      <c r="AJ33" s="223">
        <v>0</v>
      </c>
      <c r="AK33" s="223">
        <v>0</v>
      </c>
      <c r="AL33" s="223">
        <v>0</v>
      </c>
      <c r="AM33" s="228">
        <v>0</v>
      </c>
      <c r="AN33" s="224" t="str">
        <f t="shared" si="15"/>
        <v>-</v>
      </c>
      <c r="AP33" s="223">
        <v>10420.71008</v>
      </c>
      <c r="AQ33" s="223">
        <v>10429.81008</v>
      </c>
      <c r="AR33" s="223">
        <v>11982.556789999999</v>
      </c>
      <c r="AS33" s="228">
        <v>11992.10842</v>
      </c>
      <c r="AT33" s="223">
        <v>12670.54875</v>
      </c>
      <c r="AU33" s="223">
        <v>12163.366890000001</v>
      </c>
      <c r="AV33" s="223">
        <v>12185.538400000001</v>
      </c>
      <c r="AW33" s="228">
        <v>12212.6765</v>
      </c>
      <c r="AX33" s="224">
        <f t="shared" si="16"/>
        <v>0.01839276900066578</v>
      </c>
      <c r="AZ33" s="223">
        <v>-64</v>
      </c>
      <c r="BA33" s="223">
        <v>-64</v>
      </c>
      <c r="BB33" s="223">
        <v>-64</v>
      </c>
      <c r="BC33" s="228">
        <v>-50</v>
      </c>
      <c r="BD33" s="223">
        <v>-50</v>
      </c>
      <c r="BE33" s="223">
        <v>-50</v>
      </c>
      <c r="BF33" s="223">
        <v>-50</v>
      </c>
      <c r="BG33" s="228">
        <v>-50</v>
      </c>
      <c r="BH33" s="224">
        <f t="shared" si="17"/>
        <v>0</v>
      </c>
      <c r="BK33" s="229"/>
      <c r="BL33" s="8"/>
      <c r="BM33" s="8"/>
      <c r="BN33" s="21"/>
      <c r="BO33" s="21"/>
      <c r="BP33" s="14"/>
    </row>
    <row r="34" spans="1:68" s="235" customFormat="1" ht="12.75" customHeight="1" thickBot="1">
      <c r="A34" s="230" t="s">
        <v>99</v>
      </c>
      <c r="B34" s="64">
        <f>SUM(B23:B33)</f>
        <v>677603.9945600001</v>
      </c>
      <c r="C34" s="64">
        <f aca="true" t="shared" si="18" ref="C34:I34">SUM(C23:C33)</f>
        <v>696518.12202</v>
      </c>
      <c r="D34" s="64">
        <f t="shared" si="18"/>
        <v>723427.5311199999</v>
      </c>
      <c r="E34" s="84">
        <f t="shared" si="18"/>
        <v>742084.67435</v>
      </c>
      <c r="F34" s="64">
        <f t="shared" si="18"/>
        <v>806812.77147</v>
      </c>
      <c r="G34" s="64">
        <f t="shared" si="18"/>
        <v>778137.1588099999</v>
      </c>
      <c r="H34" s="64">
        <f t="shared" si="18"/>
        <v>771450.91386</v>
      </c>
      <c r="I34" s="84">
        <f t="shared" si="18"/>
        <v>782843.1939699999</v>
      </c>
      <c r="J34" s="231">
        <f t="shared" si="12"/>
        <v>0.05492435166606931</v>
      </c>
      <c r="K34" s="233"/>
      <c r="L34" s="64">
        <f aca="true" t="shared" si="19" ref="L34:Q34">SUM(L23:L33)</f>
        <v>109445.61178</v>
      </c>
      <c r="M34" s="64">
        <f t="shared" si="19"/>
        <v>109990.98806</v>
      </c>
      <c r="N34" s="64">
        <f t="shared" si="19"/>
        <v>111432.02302</v>
      </c>
      <c r="O34" s="84">
        <f t="shared" si="19"/>
        <v>112969.2994</v>
      </c>
      <c r="P34" s="64">
        <f t="shared" si="19"/>
        <v>120550.36433999999</v>
      </c>
      <c r="Q34" s="64">
        <f t="shared" si="19"/>
        <v>118031.99377999999</v>
      </c>
      <c r="R34" s="64">
        <f>SUM(R23:R33)</f>
        <v>115346.72370000002</v>
      </c>
      <c r="S34" s="84">
        <f>SUM(S23:S33)</f>
        <v>115702.17512</v>
      </c>
      <c r="T34" s="231">
        <f t="shared" si="13"/>
        <v>0.024191313343667566</v>
      </c>
      <c r="U34" s="232"/>
      <c r="V34" s="64">
        <f aca="true" t="shared" si="20" ref="V34:AC34">SUM(V23:V33)</f>
        <v>526745.82424</v>
      </c>
      <c r="W34" s="64">
        <f t="shared" si="20"/>
        <v>545254.90462</v>
      </c>
      <c r="X34" s="64">
        <f t="shared" si="20"/>
        <v>568203.1515300001</v>
      </c>
      <c r="Y34" s="84">
        <f t="shared" si="20"/>
        <v>587714.16009</v>
      </c>
      <c r="Z34" s="64">
        <f t="shared" si="20"/>
        <v>638512.3618000001</v>
      </c>
      <c r="AA34" s="64">
        <f t="shared" si="20"/>
        <v>614380.10012</v>
      </c>
      <c r="AB34" s="64">
        <f t="shared" si="20"/>
        <v>611693.8848400002</v>
      </c>
      <c r="AC34" s="84">
        <f t="shared" si="20"/>
        <v>625088.34236</v>
      </c>
      <c r="AD34" s="231">
        <f t="shared" si="14"/>
        <v>0.06359244817970128</v>
      </c>
      <c r="AE34" s="232"/>
      <c r="AF34" s="64">
        <f aca="true" t="shared" si="21" ref="AF34:AM34">SUM(AF23:AF33)</f>
        <v>1963.3254100000001</v>
      </c>
      <c r="AG34" s="64">
        <f t="shared" si="21"/>
        <v>2117.52371</v>
      </c>
      <c r="AH34" s="64">
        <f t="shared" si="21"/>
        <v>2552.3754700000004</v>
      </c>
      <c r="AI34" s="84">
        <f t="shared" si="21"/>
        <v>2406.75092</v>
      </c>
      <c r="AJ34" s="64">
        <f t="shared" si="21"/>
        <v>2570.79388</v>
      </c>
      <c r="AK34" s="64">
        <f t="shared" si="21"/>
        <v>3017.60738</v>
      </c>
      <c r="AL34" s="64">
        <f>SUM(AM23:AM33)</f>
        <v>2940.0956699999997</v>
      </c>
      <c r="AM34" s="84">
        <f t="shared" si="21"/>
        <v>2940.0956699999997</v>
      </c>
      <c r="AN34" s="231">
        <f t="shared" si="15"/>
        <v>0.22160363399798752</v>
      </c>
      <c r="AO34" s="232"/>
      <c r="AP34" s="64">
        <f aca="true" t="shared" si="22" ref="AP34:AW34">SUM(AP23:AP33)</f>
        <v>69792.68934000001</v>
      </c>
      <c r="AQ34" s="64">
        <f t="shared" si="22"/>
        <v>69505.65546000001</v>
      </c>
      <c r="AR34" s="64">
        <f t="shared" si="22"/>
        <v>73215.72863</v>
      </c>
      <c r="AS34" s="84">
        <f t="shared" si="22"/>
        <v>73937.78604</v>
      </c>
      <c r="AT34" s="64">
        <f t="shared" si="22"/>
        <v>76315.92205</v>
      </c>
      <c r="AU34" s="64">
        <f t="shared" si="22"/>
        <v>72777.26931999999</v>
      </c>
      <c r="AV34" s="64">
        <f t="shared" si="22"/>
        <v>72199.18052000001</v>
      </c>
      <c r="AW34" s="84">
        <f t="shared" si="22"/>
        <v>71130.37821</v>
      </c>
      <c r="AX34" s="231">
        <f t="shared" si="16"/>
        <v>-0.03796986602332421</v>
      </c>
      <c r="AY34" s="232"/>
      <c r="AZ34" s="64">
        <f aca="true" t="shared" si="23" ref="AZ34:BG34">SUM(AZ23:AZ33)</f>
        <v>-30343.456210000004</v>
      </c>
      <c r="BA34" s="64">
        <f t="shared" si="23"/>
        <v>-30350.949829999998</v>
      </c>
      <c r="BB34" s="64">
        <f t="shared" si="23"/>
        <v>-31975.74753</v>
      </c>
      <c r="BC34" s="84">
        <f t="shared" si="23"/>
        <v>-34943.3221</v>
      </c>
      <c r="BD34" s="64">
        <f t="shared" si="23"/>
        <v>-31136.6706</v>
      </c>
      <c r="BE34" s="64">
        <f t="shared" si="23"/>
        <v>-30069.811790000003</v>
      </c>
      <c r="BF34" s="64">
        <f t="shared" si="23"/>
        <v>-30817.364550000002</v>
      </c>
      <c r="BG34" s="84">
        <f t="shared" si="23"/>
        <v>-32017.79739</v>
      </c>
      <c r="BH34" s="231">
        <f t="shared" si="17"/>
        <v>-0.08372199705648474</v>
      </c>
      <c r="BI34" s="232"/>
      <c r="BK34" s="229"/>
      <c r="BL34" s="217"/>
      <c r="BM34" s="217"/>
      <c r="BN34" s="216"/>
      <c r="BO34" s="216"/>
      <c r="BP34" s="12"/>
    </row>
    <row r="35" spans="1:79" s="225" customFormat="1" ht="12.75" customHeight="1">
      <c r="A35" s="17" t="s">
        <v>100</v>
      </c>
      <c r="B35" s="166">
        <f aca="true" t="shared" si="24" ref="B35:I35">B37-B36</f>
        <v>53524.77079</v>
      </c>
      <c r="C35" s="166">
        <f t="shared" si="24"/>
        <v>54979.05124</v>
      </c>
      <c r="D35" s="166">
        <f t="shared" si="24"/>
        <v>58198.74297</v>
      </c>
      <c r="E35" s="228">
        <f t="shared" si="24"/>
        <v>60746.79978</v>
      </c>
      <c r="F35" s="166">
        <f t="shared" si="24"/>
        <v>68397.45736</v>
      </c>
      <c r="G35" s="166">
        <f t="shared" si="24"/>
        <v>60686.66533</v>
      </c>
      <c r="H35" s="166">
        <f t="shared" si="24"/>
        <v>61280.41684</v>
      </c>
      <c r="I35" s="228">
        <f t="shared" si="24"/>
        <v>63144.0338</v>
      </c>
      <c r="J35" s="224">
        <f t="shared" si="12"/>
        <v>0.039462721142213164</v>
      </c>
      <c r="K35" s="224"/>
      <c r="L35" s="131"/>
      <c r="M35" s="131"/>
      <c r="N35" s="131"/>
      <c r="O35" s="176"/>
      <c r="P35" s="131"/>
      <c r="Q35" s="131"/>
      <c r="R35" s="131"/>
      <c r="S35" s="176"/>
      <c r="T35" s="133"/>
      <c r="U35" s="244"/>
      <c r="V35" s="131"/>
      <c r="W35" s="131"/>
      <c r="X35" s="131"/>
      <c r="Y35" s="176"/>
      <c r="Z35" s="131"/>
      <c r="AA35" s="131"/>
      <c r="AB35" s="131"/>
      <c r="AC35" s="176"/>
      <c r="AD35" s="133"/>
      <c r="AE35" s="244"/>
      <c r="AF35" s="131"/>
      <c r="AG35" s="131"/>
      <c r="AH35" s="131"/>
      <c r="AI35" s="176"/>
      <c r="AJ35" s="131"/>
      <c r="AK35" s="131"/>
      <c r="AL35" s="131"/>
      <c r="AM35" s="176"/>
      <c r="AN35" s="133"/>
      <c r="AO35" s="244"/>
      <c r="AP35" s="245"/>
      <c r="AQ35" s="245"/>
      <c r="AR35" s="245"/>
      <c r="AS35" s="176"/>
      <c r="AT35" s="131"/>
      <c r="AU35" s="131"/>
      <c r="AV35" s="131"/>
      <c r="AW35" s="245"/>
      <c r="AX35" s="133"/>
      <c r="AY35" s="244"/>
      <c r="AZ35" s="245"/>
      <c r="BA35" s="245"/>
      <c r="BB35" s="245"/>
      <c r="BC35" s="176"/>
      <c r="BD35" s="131"/>
      <c r="BE35" s="131"/>
      <c r="BF35" s="131"/>
      <c r="BG35" s="245"/>
      <c r="BH35" s="133"/>
      <c r="BI35" s="244"/>
      <c r="BK35" s="229"/>
      <c r="BL35" s="247"/>
      <c r="BM35" s="247"/>
      <c r="BN35" s="247"/>
      <c r="BO35" s="246"/>
      <c r="BP35" s="248"/>
      <c r="BQ35" s="244"/>
      <c r="BR35" s="244"/>
      <c r="BS35" s="244"/>
      <c r="BT35" s="244"/>
      <c r="BU35" s="244"/>
      <c r="BV35" s="244"/>
      <c r="BW35" s="244"/>
      <c r="BX35" s="244"/>
      <c r="BY35" s="244"/>
      <c r="BZ35" s="244"/>
      <c r="CA35" s="244"/>
    </row>
    <row r="36" spans="1:67" s="225" customFormat="1" ht="12.75" customHeight="1">
      <c r="A36" s="249" t="s">
        <v>101</v>
      </c>
      <c r="B36" s="56">
        <v>2835.0323900000003</v>
      </c>
      <c r="C36" s="56">
        <v>2832.74079</v>
      </c>
      <c r="D36" s="56">
        <v>2890.0000499999996</v>
      </c>
      <c r="E36" s="228">
        <v>2955.34762</v>
      </c>
      <c r="F36" s="56">
        <v>3103.05198</v>
      </c>
      <c r="G36" s="56">
        <v>2823.86002</v>
      </c>
      <c r="H36" s="56">
        <v>2846.07746</v>
      </c>
      <c r="I36" s="228">
        <v>2955.1092799999997</v>
      </c>
      <c r="J36" s="224">
        <f t="shared" si="12"/>
        <v>-8.06470272354407E-05</v>
      </c>
      <c r="K36" s="250"/>
      <c r="L36" s="49"/>
      <c r="M36" s="49"/>
      <c r="N36" s="49"/>
      <c r="O36" s="82"/>
      <c r="P36" s="49"/>
      <c r="Q36" s="49"/>
      <c r="R36" s="49"/>
      <c r="S36" s="82"/>
      <c r="T36" s="328"/>
      <c r="U36" s="251"/>
      <c r="V36" s="49"/>
      <c r="W36" s="49"/>
      <c r="X36" s="49"/>
      <c r="Y36" s="82"/>
      <c r="Z36" s="49"/>
      <c r="AA36" s="49"/>
      <c r="AB36" s="49"/>
      <c r="AC36" s="82"/>
      <c r="AD36" s="328"/>
      <c r="AE36" s="251"/>
      <c r="AF36" s="49"/>
      <c r="AG36" s="49"/>
      <c r="AH36" s="49"/>
      <c r="AI36" s="82"/>
      <c r="AJ36" s="49"/>
      <c r="AK36" s="49"/>
      <c r="AL36" s="49"/>
      <c r="AM36" s="82"/>
      <c r="AN36" s="328"/>
      <c r="AO36" s="251"/>
      <c r="AP36" s="252"/>
      <c r="AQ36" s="252"/>
      <c r="AR36" s="252"/>
      <c r="AS36" s="82"/>
      <c r="AT36" s="49"/>
      <c r="AU36" s="49"/>
      <c r="AV36" s="49"/>
      <c r="AW36" s="252"/>
      <c r="AX36" s="328"/>
      <c r="AY36" s="251"/>
      <c r="AZ36" s="252"/>
      <c r="BA36" s="252"/>
      <c r="BB36" s="252"/>
      <c r="BC36" s="82"/>
      <c r="BD36" s="49"/>
      <c r="BE36" s="49"/>
      <c r="BF36" s="49"/>
      <c r="BG36" s="252"/>
      <c r="BH36" s="328"/>
      <c r="BI36" s="251"/>
      <c r="BK36" s="229"/>
      <c r="BL36" s="226"/>
      <c r="BM36" s="226"/>
      <c r="BN36" s="253"/>
      <c r="BO36" s="224"/>
    </row>
    <row r="37" spans="1:67" s="225" customFormat="1" ht="12.75" customHeight="1" thickBot="1">
      <c r="A37" s="17" t="s">
        <v>102</v>
      </c>
      <c r="B37" s="166">
        <v>56359.80318</v>
      </c>
      <c r="C37" s="166">
        <v>57811.792030000004</v>
      </c>
      <c r="D37" s="166">
        <v>61088.74302</v>
      </c>
      <c r="E37" s="357">
        <v>63702.1474</v>
      </c>
      <c r="F37" s="166">
        <v>71500.50934</v>
      </c>
      <c r="G37" s="166">
        <v>63510.52535</v>
      </c>
      <c r="H37" s="166">
        <v>64126.4943</v>
      </c>
      <c r="I37" s="357">
        <v>66099.14308</v>
      </c>
      <c r="J37" s="358">
        <f t="shared" si="12"/>
        <v>0.037628177036932865</v>
      </c>
      <c r="K37" s="224"/>
      <c r="L37" s="131"/>
      <c r="M37" s="131"/>
      <c r="N37" s="131"/>
      <c r="O37" s="176"/>
      <c r="P37" s="131"/>
      <c r="Q37" s="131"/>
      <c r="R37" s="131"/>
      <c r="S37" s="176"/>
      <c r="T37" s="190"/>
      <c r="U37" s="244"/>
      <c r="V37" s="131"/>
      <c r="W37" s="131"/>
      <c r="X37" s="131"/>
      <c r="Y37" s="176"/>
      <c r="Z37" s="131"/>
      <c r="AA37" s="131"/>
      <c r="AB37" s="131"/>
      <c r="AC37" s="176"/>
      <c r="AD37" s="190"/>
      <c r="AE37" s="244"/>
      <c r="AF37" s="131"/>
      <c r="AG37" s="131"/>
      <c r="AH37" s="131"/>
      <c r="AI37" s="176"/>
      <c r="AJ37" s="131"/>
      <c r="AK37" s="131"/>
      <c r="AL37" s="131"/>
      <c r="AM37" s="176"/>
      <c r="AN37" s="190"/>
      <c r="AO37" s="244"/>
      <c r="AP37" s="245"/>
      <c r="AQ37" s="245"/>
      <c r="AR37" s="245"/>
      <c r="AS37" s="176"/>
      <c r="AT37" s="131"/>
      <c r="AU37" s="131"/>
      <c r="AV37" s="131"/>
      <c r="AW37" s="245"/>
      <c r="AX37" s="190"/>
      <c r="AY37" s="244"/>
      <c r="AZ37" s="245"/>
      <c r="BA37" s="245"/>
      <c r="BB37" s="245"/>
      <c r="BC37" s="176"/>
      <c r="BD37" s="131"/>
      <c r="BE37" s="131"/>
      <c r="BF37" s="131"/>
      <c r="BG37" s="245"/>
      <c r="BH37" s="190"/>
      <c r="BI37" s="244"/>
      <c r="BK37" s="229"/>
      <c r="BL37" s="226"/>
      <c r="BM37" s="226"/>
      <c r="BN37" s="253"/>
      <c r="BO37" s="224"/>
    </row>
    <row r="38" spans="1:67" s="235" customFormat="1" ht="14.25" customHeight="1" thickBot="1">
      <c r="A38" s="230" t="s">
        <v>103</v>
      </c>
      <c r="B38" s="64">
        <f aca="true" t="shared" si="25" ref="B38:I38">B34+B37</f>
        <v>733963.7977400002</v>
      </c>
      <c r="C38" s="64">
        <f t="shared" si="25"/>
        <v>754329.91405</v>
      </c>
      <c r="D38" s="64">
        <f t="shared" si="25"/>
        <v>784516.27414</v>
      </c>
      <c r="E38" s="84">
        <f t="shared" si="25"/>
        <v>805786.82175</v>
      </c>
      <c r="F38" s="64">
        <f t="shared" si="25"/>
        <v>878313.28081</v>
      </c>
      <c r="G38" s="64">
        <f t="shared" si="25"/>
        <v>841647.68416</v>
      </c>
      <c r="H38" s="64">
        <f t="shared" si="25"/>
        <v>835577.40816</v>
      </c>
      <c r="I38" s="84">
        <f t="shared" si="25"/>
        <v>848942.3370499999</v>
      </c>
      <c r="J38" s="231">
        <f t="shared" si="12"/>
        <v>0.05355698819481203</v>
      </c>
      <c r="K38" s="233"/>
      <c r="L38" s="63"/>
      <c r="M38" s="63"/>
      <c r="N38" s="63"/>
      <c r="O38" s="84"/>
      <c r="P38" s="63"/>
      <c r="Q38" s="63"/>
      <c r="R38" s="63"/>
      <c r="S38" s="84"/>
      <c r="T38" s="190"/>
      <c r="U38" s="232"/>
      <c r="V38" s="63"/>
      <c r="W38" s="63"/>
      <c r="X38" s="63"/>
      <c r="Y38" s="84"/>
      <c r="Z38" s="63"/>
      <c r="AA38" s="63"/>
      <c r="AB38" s="63"/>
      <c r="AC38" s="84"/>
      <c r="AD38" s="190"/>
      <c r="AE38" s="232"/>
      <c r="AF38" s="63"/>
      <c r="AG38" s="63"/>
      <c r="AH38" s="63"/>
      <c r="AI38" s="84"/>
      <c r="AJ38" s="63"/>
      <c r="AK38" s="63"/>
      <c r="AL38" s="63"/>
      <c r="AM38" s="84"/>
      <c r="AN38" s="190"/>
      <c r="AO38" s="232"/>
      <c r="AP38" s="234"/>
      <c r="AQ38" s="234"/>
      <c r="AR38" s="234"/>
      <c r="AS38" s="84"/>
      <c r="AT38" s="63"/>
      <c r="AU38" s="63"/>
      <c r="AV38" s="63"/>
      <c r="AW38" s="234"/>
      <c r="AX38" s="190"/>
      <c r="AY38" s="232"/>
      <c r="AZ38" s="234"/>
      <c r="BA38" s="234"/>
      <c r="BB38" s="234"/>
      <c r="BC38" s="84"/>
      <c r="BD38" s="63"/>
      <c r="BE38" s="63"/>
      <c r="BF38" s="63"/>
      <c r="BG38" s="234"/>
      <c r="BH38" s="190"/>
      <c r="BI38" s="232"/>
      <c r="BK38" s="229"/>
      <c r="BL38" s="227"/>
      <c r="BM38" s="227"/>
      <c r="BN38" s="228"/>
      <c r="BO38" s="224"/>
    </row>
    <row r="39" spans="1:69" s="3" customFormat="1" ht="12.75" customHeight="1">
      <c r="A39" s="4"/>
      <c r="B39" s="254"/>
      <c r="C39" s="254"/>
      <c r="D39" s="254"/>
      <c r="E39" s="254"/>
      <c r="F39" s="254"/>
      <c r="G39" s="254"/>
      <c r="H39" s="254"/>
      <c r="I39" s="254"/>
      <c r="J39" s="255"/>
      <c r="K39" s="1"/>
      <c r="L39" s="20"/>
      <c r="M39" s="20"/>
      <c r="N39" s="20"/>
      <c r="O39" s="254"/>
      <c r="P39" s="20"/>
      <c r="Q39" s="20"/>
      <c r="R39" s="20"/>
      <c r="S39" s="254"/>
      <c r="T39" s="255"/>
      <c r="U39" s="1"/>
      <c r="V39" s="20"/>
      <c r="W39" s="20"/>
      <c r="X39" s="20"/>
      <c r="Y39" s="254"/>
      <c r="Z39" s="20"/>
      <c r="AA39" s="20"/>
      <c r="AB39" s="20"/>
      <c r="AC39" s="254"/>
      <c r="AD39" s="255"/>
      <c r="AE39" s="1"/>
      <c r="AF39" s="20"/>
      <c r="AG39" s="20"/>
      <c r="AH39" s="20"/>
      <c r="AI39" s="254"/>
      <c r="AJ39" s="20"/>
      <c r="AK39" s="20"/>
      <c r="AL39" s="20"/>
      <c r="AM39" s="254"/>
      <c r="AN39" s="255"/>
      <c r="AP39" s="20"/>
      <c r="AQ39" s="20"/>
      <c r="AR39" s="20"/>
      <c r="AS39" s="254"/>
      <c r="AT39" s="20"/>
      <c r="AU39" s="20"/>
      <c r="AV39" s="20"/>
      <c r="AW39" s="254"/>
      <c r="AX39" s="255"/>
      <c r="AZ39" s="20"/>
      <c r="BA39" s="20"/>
      <c r="BB39" s="20"/>
      <c r="BC39" s="254"/>
      <c r="BD39" s="20"/>
      <c r="BE39" s="20"/>
      <c r="BF39" s="20"/>
      <c r="BG39" s="254"/>
      <c r="BH39" s="255"/>
      <c r="BK39" s="226"/>
      <c r="BL39" s="226"/>
      <c r="BM39" s="226"/>
      <c r="BN39" s="253"/>
      <c r="BO39" s="224"/>
      <c r="BP39" s="225"/>
      <c r="BQ39" s="13"/>
    </row>
    <row r="40" spans="1:68" s="7" customFormat="1" ht="56.25">
      <c r="A40" s="271" t="s">
        <v>72</v>
      </c>
      <c r="B40" s="256"/>
      <c r="C40" s="256"/>
      <c r="D40" s="256"/>
      <c r="E40" s="256"/>
      <c r="F40" s="256"/>
      <c r="G40" s="256"/>
      <c r="H40" s="256"/>
      <c r="I40" s="256"/>
      <c r="J40" s="257"/>
      <c r="L40" s="258"/>
      <c r="M40" s="258"/>
      <c r="N40" s="258"/>
      <c r="O40" s="256"/>
      <c r="P40" s="258"/>
      <c r="Q40" s="258"/>
      <c r="R40" s="258"/>
      <c r="S40" s="256"/>
      <c r="T40" s="257"/>
      <c r="V40" s="258"/>
      <c r="W40" s="258"/>
      <c r="X40" s="258"/>
      <c r="Y40" s="256"/>
      <c r="Z40" s="258"/>
      <c r="AA40" s="258"/>
      <c r="AB40" s="258"/>
      <c r="AC40" s="256"/>
      <c r="AD40" s="257"/>
      <c r="AF40" s="258"/>
      <c r="AG40" s="258"/>
      <c r="AH40" s="258"/>
      <c r="AI40" s="256"/>
      <c r="AJ40" s="258"/>
      <c r="AK40" s="258"/>
      <c r="AL40" s="258"/>
      <c r="AM40" s="256"/>
      <c r="AN40" s="257"/>
      <c r="AP40" s="258"/>
      <c r="AQ40" s="258"/>
      <c r="AR40" s="258"/>
      <c r="AS40" s="256"/>
      <c r="AT40" s="258"/>
      <c r="AU40" s="258"/>
      <c r="AV40" s="258"/>
      <c r="AW40" s="256"/>
      <c r="AX40" s="257"/>
      <c r="AZ40" s="258"/>
      <c r="BA40" s="258"/>
      <c r="BB40" s="258"/>
      <c r="BC40" s="256"/>
      <c r="BD40" s="258"/>
      <c r="BE40" s="258"/>
      <c r="BF40" s="258"/>
      <c r="BG40" s="256"/>
      <c r="BH40" s="257"/>
      <c r="BK40" s="226"/>
      <c r="BL40" s="226"/>
      <c r="BM40" s="226"/>
      <c r="BN40" s="253"/>
      <c r="BO40" s="224"/>
      <c r="BP40" s="225"/>
    </row>
    <row r="41" spans="1:68" s="7" customFormat="1" ht="12.75" customHeight="1">
      <c r="A41" s="260"/>
      <c r="B41" s="256"/>
      <c r="C41" s="256"/>
      <c r="D41" s="256"/>
      <c r="E41" s="256"/>
      <c r="F41" s="256"/>
      <c r="G41" s="256"/>
      <c r="H41" s="256"/>
      <c r="I41" s="256"/>
      <c r="J41" s="257"/>
      <c r="L41" s="258"/>
      <c r="M41" s="258"/>
      <c r="N41" s="258"/>
      <c r="O41" s="256"/>
      <c r="P41" s="258"/>
      <c r="Q41" s="258"/>
      <c r="R41" s="258"/>
      <c r="S41" s="256"/>
      <c r="T41" s="257"/>
      <c r="V41" s="258"/>
      <c r="W41" s="258"/>
      <c r="X41" s="258"/>
      <c r="Y41" s="256"/>
      <c r="Z41" s="258"/>
      <c r="AA41" s="258"/>
      <c r="AB41" s="258"/>
      <c r="AC41" s="256"/>
      <c r="AD41" s="257"/>
      <c r="AF41" s="258"/>
      <c r="AG41" s="258"/>
      <c r="AH41" s="258"/>
      <c r="AI41" s="256"/>
      <c r="AJ41" s="258"/>
      <c r="AK41" s="258"/>
      <c r="AL41" s="258"/>
      <c r="AM41" s="256"/>
      <c r="AN41" s="257"/>
      <c r="AP41" s="258"/>
      <c r="AQ41" s="258"/>
      <c r="AR41" s="258"/>
      <c r="AS41" s="256"/>
      <c r="AT41" s="258"/>
      <c r="AU41" s="258"/>
      <c r="AV41" s="258"/>
      <c r="AW41" s="256"/>
      <c r="AX41" s="257"/>
      <c r="AZ41" s="258"/>
      <c r="BA41" s="258"/>
      <c r="BB41" s="258"/>
      <c r="BC41" s="256"/>
      <c r="BD41" s="258"/>
      <c r="BE41" s="258"/>
      <c r="BF41" s="258"/>
      <c r="BG41" s="256"/>
      <c r="BH41" s="257"/>
      <c r="BK41" s="226"/>
      <c r="BL41" s="226"/>
      <c r="BM41" s="226"/>
      <c r="BN41" s="253"/>
      <c r="BO41" s="224"/>
      <c r="BP41" s="225"/>
    </row>
    <row r="42" spans="1:68" s="7" customFormat="1" ht="12.75" customHeight="1">
      <c r="A42" s="161"/>
      <c r="B42" s="256"/>
      <c r="C42" s="256"/>
      <c r="D42" s="256"/>
      <c r="E42" s="256"/>
      <c r="F42" s="256"/>
      <c r="G42" s="256"/>
      <c r="H42" s="256"/>
      <c r="I42" s="256"/>
      <c r="J42" s="257"/>
      <c r="L42" s="258"/>
      <c r="M42" s="258"/>
      <c r="N42" s="258"/>
      <c r="O42" s="256"/>
      <c r="P42" s="258"/>
      <c r="Q42" s="258"/>
      <c r="R42" s="258"/>
      <c r="S42" s="256"/>
      <c r="T42" s="257"/>
      <c r="V42" s="258"/>
      <c r="W42" s="258"/>
      <c r="X42" s="258"/>
      <c r="Y42" s="256"/>
      <c r="Z42" s="258"/>
      <c r="AA42" s="258"/>
      <c r="AB42" s="258"/>
      <c r="AC42" s="256"/>
      <c r="AD42" s="257"/>
      <c r="AF42" s="258"/>
      <c r="AG42" s="258"/>
      <c r="AH42" s="258"/>
      <c r="AI42" s="256"/>
      <c r="AJ42" s="258"/>
      <c r="AK42" s="258"/>
      <c r="AL42" s="258"/>
      <c r="AM42" s="256"/>
      <c r="AN42" s="257"/>
      <c r="AP42" s="258"/>
      <c r="AQ42" s="258"/>
      <c r="AR42" s="258"/>
      <c r="AS42" s="256"/>
      <c r="AT42" s="258"/>
      <c r="AU42" s="258"/>
      <c r="AV42" s="258"/>
      <c r="AW42" s="256"/>
      <c r="AX42" s="257"/>
      <c r="AZ42" s="258"/>
      <c r="BA42" s="258"/>
      <c r="BB42" s="258"/>
      <c r="BC42" s="256"/>
      <c r="BD42" s="258"/>
      <c r="BE42" s="258"/>
      <c r="BF42" s="258"/>
      <c r="BG42" s="256"/>
      <c r="BH42" s="257"/>
      <c r="BK42" s="226"/>
      <c r="BL42" s="226"/>
      <c r="BM42" s="226"/>
      <c r="BN42" s="253"/>
      <c r="BO42" s="224"/>
      <c r="BP42" s="225"/>
    </row>
    <row r="43" spans="1:68" s="7" customFormat="1" ht="12.75" customHeight="1">
      <c r="A43" s="161"/>
      <c r="B43" s="256"/>
      <c r="C43" s="256"/>
      <c r="D43" s="256"/>
      <c r="E43" s="256"/>
      <c r="F43" s="256"/>
      <c r="G43" s="256"/>
      <c r="H43" s="256"/>
      <c r="I43" s="256"/>
      <c r="J43" s="257"/>
      <c r="L43" s="258"/>
      <c r="M43" s="258"/>
      <c r="N43" s="258"/>
      <c r="O43" s="256"/>
      <c r="P43" s="258"/>
      <c r="Q43" s="258"/>
      <c r="R43" s="258"/>
      <c r="S43" s="256"/>
      <c r="T43" s="257"/>
      <c r="V43" s="258"/>
      <c r="W43" s="258"/>
      <c r="X43" s="258"/>
      <c r="Y43" s="256"/>
      <c r="Z43" s="258"/>
      <c r="AA43" s="258"/>
      <c r="AB43" s="258"/>
      <c r="AC43" s="256"/>
      <c r="AD43" s="257"/>
      <c r="AF43" s="258"/>
      <c r="AG43" s="258"/>
      <c r="AH43" s="258"/>
      <c r="AI43" s="256"/>
      <c r="AJ43" s="258"/>
      <c r="AK43" s="258"/>
      <c r="AL43" s="258"/>
      <c r="AM43" s="256"/>
      <c r="AN43" s="257"/>
      <c r="AP43" s="258"/>
      <c r="AQ43" s="258"/>
      <c r="AR43" s="258"/>
      <c r="AS43" s="256"/>
      <c r="AT43" s="258"/>
      <c r="AU43" s="258"/>
      <c r="AV43" s="258"/>
      <c r="AW43" s="256"/>
      <c r="AX43" s="257"/>
      <c r="AZ43" s="258"/>
      <c r="BA43" s="258"/>
      <c r="BB43" s="258"/>
      <c r="BC43" s="256"/>
      <c r="BD43" s="258"/>
      <c r="BE43" s="258"/>
      <c r="BF43" s="258"/>
      <c r="BG43" s="256"/>
      <c r="BH43" s="257"/>
      <c r="BK43" s="226"/>
      <c r="BL43" s="226"/>
      <c r="BM43" s="226"/>
      <c r="BN43" s="253"/>
      <c r="BO43" s="224"/>
      <c r="BP43" s="225"/>
    </row>
    <row r="44" spans="1:68" s="7" customFormat="1" ht="12.75" customHeight="1">
      <c r="A44" s="161"/>
      <c r="B44" s="256"/>
      <c r="C44" s="256"/>
      <c r="D44" s="256"/>
      <c r="E44" s="256"/>
      <c r="F44" s="256"/>
      <c r="G44" s="256"/>
      <c r="H44" s="256"/>
      <c r="I44" s="256"/>
      <c r="J44" s="257"/>
      <c r="L44" s="258"/>
      <c r="M44" s="258"/>
      <c r="N44" s="258"/>
      <c r="O44" s="256"/>
      <c r="P44" s="258"/>
      <c r="Q44" s="258"/>
      <c r="R44" s="258"/>
      <c r="S44" s="256"/>
      <c r="T44" s="257"/>
      <c r="V44" s="258"/>
      <c r="W44" s="258"/>
      <c r="X44" s="258"/>
      <c r="Y44" s="256"/>
      <c r="Z44" s="258"/>
      <c r="AA44" s="258"/>
      <c r="AB44" s="258"/>
      <c r="AC44" s="256"/>
      <c r="AD44" s="257"/>
      <c r="AF44" s="258"/>
      <c r="AG44" s="258"/>
      <c r="AH44" s="258"/>
      <c r="AI44" s="256"/>
      <c r="AJ44" s="258"/>
      <c r="AK44" s="258"/>
      <c r="AL44" s="258"/>
      <c r="AM44" s="256"/>
      <c r="AN44" s="257"/>
      <c r="AP44" s="258"/>
      <c r="AQ44" s="258"/>
      <c r="AR44" s="258"/>
      <c r="AS44" s="256"/>
      <c r="AT44" s="258"/>
      <c r="AU44" s="258"/>
      <c r="AV44" s="258"/>
      <c r="AW44" s="256"/>
      <c r="AX44" s="257"/>
      <c r="AZ44" s="258"/>
      <c r="BA44" s="258"/>
      <c r="BB44" s="258"/>
      <c r="BC44" s="256"/>
      <c r="BD44" s="258"/>
      <c r="BE44" s="258"/>
      <c r="BF44" s="258"/>
      <c r="BG44" s="256"/>
      <c r="BH44" s="257"/>
      <c r="BK44" s="226"/>
      <c r="BL44" s="226"/>
      <c r="BM44" s="226"/>
      <c r="BN44" s="253"/>
      <c r="BO44" s="224"/>
      <c r="BP44" s="225"/>
    </row>
    <row r="45" spans="1:68" s="7" customFormat="1" ht="12.75" customHeight="1">
      <c r="A45" s="161"/>
      <c r="B45" s="256"/>
      <c r="C45" s="256"/>
      <c r="D45" s="256"/>
      <c r="E45" s="256"/>
      <c r="F45" s="256"/>
      <c r="G45" s="256"/>
      <c r="H45" s="256"/>
      <c r="I45" s="256"/>
      <c r="J45" s="257"/>
      <c r="L45" s="258"/>
      <c r="M45" s="258"/>
      <c r="N45" s="258"/>
      <c r="O45" s="256"/>
      <c r="P45" s="258"/>
      <c r="Q45" s="258"/>
      <c r="R45" s="258"/>
      <c r="S45" s="256"/>
      <c r="T45" s="257"/>
      <c r="V45" s="258"/>
      <c r="W45" s="258"/>
      <c r="X45" s="258"/>
      <c r="Y45" s="256"/>
      <c r="Z45" s="258"/>
      <c r="AA45" s="258"/>
      <c r="AB45" s="258"/>
      <c r="AC45" s="256"/>
      <c r="AD45" s="257"/>
      <c r="AF45" s="258"/>
      <c r="AG45" s="258"/>
      <c r="AH45" s="258"/>
      <c r="AI45" s="256"/>
      <c r="AJ45" s="258"/>
      <c r="AK45" s="258"/>
      <c r="AL45" s="258"/>
      <c r="AM45" s="256"/>
      <c r="AN45" s="257"/>
      <c r="AP45" s="258"/>
      <c r="AQ45" s="258"/>
      <c r="AR45" s="258"/>
      <c r="AS45" s="256"/>
      <c r="AT45" s="258"/>
      <c r="AU45" s="258"/>
      <c r="AV45" s="258"/>
      <c r="AW45" s="256"/>
      <c r="AX45" s="257"/>
      <c r="AZ45" s="258"/>
      <c r="BA45" s="258"/>
      <c r="BB45" s="258"/>
      <c r="BC45" s="256"/>
      <c r="BD45" s="258"/>
      <c r="BE45" s="258"/>
      <c r="BF45" s="258"/>
      <c r="BG45" s="256"/>
      <c r="BH45" s="257"/>
      <c r="BK45" s="261"/>
      <c r="BL45" s="261"/>
      <c r="BM45" s="261"/>
      <c r="BN45" s="262"/>
      <c r="BO45" s="263"/>
      <c r="BP45" s="244"/>
    </row>
    <row r="46" spans="1:68" s="7" customFormat="1" ht="12.75" customHeight="1">
      <c r="A46" s="161"/>
      <c r="B46" s="256"/>
      <c r="C46" s="256"/>
      <c r="D46" s="256"/>
      <c r="E46" s="256"/>
      <c r="F46" s="256"/>
      <c r="G46" s="256"/>
      <c r="H46" s="256"/>
      <c r="I46" s="256"/>
      <c r="J46" s="257"/>
      <c r="L46" s="258"/>
      <c r="M46" s="258"/>
      <c r="N46" s="258"/>
      <c r="O46" s="256"/>
      <c r="P46" s="258"/>
      <c r="Q46" s="258"/>
      <c r="R46" s="258"/>
      <c r="S46" s="256"/>
      <c r="T46" s="257"/>
      <c r="V46" s="258"/>
      <c r="W46" s="258"/>
      <c r="X46" s="258"/>
      <c r="Y46" s="256"/>
      <c r="Z46" s="258"/>
      <c r="AA46" s="258"/>
      <c r="AB46" s="258"/>
      <c r="AC46" s="256"/>
      <c r="AD46" s="257"/>
      <c r="AF46" s="258"/>
      <c r="AG46" s="258"/>
      <c r="AH46" s="258"/>
      <c r="AI46" s="256"/>
      <c r="AJ46" s="258"/>
      <c r="AK46" s="258"/>
      <c r="AL46" s="258"/>
      <c r="AM46" s="256"/>
      <c r="AN46" s="257"/>
      <c r="AP46" s="258"/>
      <c r="AQ46" s="258"/>
      <c r="AR46" s="258"/>
      <c r="AS46" s="256"/>
      <c r="AT46" s="258"/>
      <c r="AU46" s="258"/>
      <c r="AV46" s="258"/>
      <c r="AW46" s="256"/>
      <c r="AX46" s="257"/>
      <c r="AZ46" s="258"/>
      <c r="BA46" s="258"/>
      <c r="BB46" s="258"/>
      <c r="BC46" s="256"/>
      <c r="BD46" s="258"/>
      <c r="BE46" s="258"/>
      <c r="BF46" s="258"/>
      <c r="BG46" s="256"/>
      <c r="BH46" s="257"/>
      <c r="BK46" s="243"/>
      <c r="BL46" s="243"/>
      <c r="BM46" s="243"/>
      <c r="BN46" s="245"/>
      <c r="BO46" s="263"/>
      <c r="BP46" s="37"/>
    </row>
    <row r="47" spans="1:68" s="7" customFormat="1" ht="12.75" customHeight="1">
      <c r="A47" s="161"/>
      <c r="B47" s="256"/>
      <c r="C47" s="256"/>
      <c r="D47" s="256"/>
      <c r="E47" s="256"/>
      <c r="F47" s="256"/>
      <c r="G47" s="256"/>
      <c r="H47" s="256"/>
      <c r="I47" s="256"/>
      <c r="J47" s="257"/>
      <c r="L47" s="258"/>
      <c r="M47" s="258"/>
      <c r="N47" s="258"/>
      <c r="O47" s="256"/>
      <c r="P47" s="258"/>
      <c r="Q47" s="258"/>
      <c r="R47" s="258"/>
      <c r="S47" s="256"/>
      <c r="T47" s="257"/>
      <c r="V47" s="258"/>
      <c r="W47" s="258"/>
      <c r="X47" s="258"/>
      <c r="Y47" s="256"/>
      <c r="Z47" s="258"/>
      <c r="AA47" s="258"/>
      <c r="AB47" s="258"/>
      <c r="AC47" s="256"/>
      <c r="AD47" s="257"/>
      <c r="AF47" s="258"/>
      <c r="AG47" s="258"/>
      <c r="AH47" s="258"/>
      <c r="AI47" s="256"/>
      <c r="AJ47" s="258"/>
      <c r="AK47" s="258"/>
      <c r="AL47" s="258"/>
      <c r="AM47" s="256"/>
      <c r="AN47" s="257"/>
      <c r="AP47" s="258"/>
      <c r="AQ47" s="258"/>
      <c r="AR47" s="258"/>
      <c r="AS47" s="256"/>
      <c r="AT47" s="258"/>
      <c r="AU47" s="258"/>
      <c r="AV47" s="258"/>
      <c r="AW47" s="256"/>
      <c r="AX47" s="257"/>
      <c r="AZ47" s="258"/>
      <c r="BA47" s="258"/>
      <c r="BB47" s="258"/>
      <c r="BC47" s="256"/>
      <c r="BD47" s="258"/>
      <c r="BE47" s="258"/>
      <c r="BF47" s="258"/>
      <c r="BG47" s="256"/>
      <c r="BH47" s="257"/>
      <c r="BK47" s="264"/>
      <c r="BL47" s="264"/>
      <c r="BM47" s="264"/>
      <c r="BN47" s="238"/>
      <c r="BO47" s="238"/>
      <c r="BP47" s="4"/>
    </row>
    <row r="48" spans="1:68" s="7" customFormat="1" ht="12.75" customHeight="1">
      <c r="A48" s="65"/>
      <c r="B48" s="256"/>
      <c r="C48" s="256"/>
      <c r="D48" s="256"/>
      <c r="E48" s="256"/>
      <c r="F48" s="256"/>
      <c r="G48" s="256"/>
      <c r="H48" s="256"/>
      <c r="I48" s="256"/>
      <c r="J48" s="257"/>
      <c r="L48" s="258"/>
      <c r="M48" s="258"/>
      <c r="N48" s="258"/>
      <c r="O48" s="256"/>
      <c r="P48" s="258"/>
      <c r="Q48" s="258"/>
      <c r="R48" s="258"/>
      <c r="S48" s="256"/>
      <c r="T48" s="257"/>
      <c r="V48" s="258"/>
      <c r="W48" s="258"/>
      <c r="X48" s="258"/>
      <c r="Y48" s="256"/>
      <c r="Z48" s="258"/>
      <c r="AA48" s="258"/>
      <c r="AB48" s="258"/>
      <c r="AC48" s="256"/>
      <c r="AD48" s="257"/>
      <c r="AF48" s="258"/>
      <c r="AG48" s="258"/>
      <c r="AH48" s="258"/>
      <c r="AI48" s="256"/>
      <c r="AJ48" s="258"/>
      <c r="AK48" s="258"/>
      <c r="AL48" s="258"/>
      <c r="AM48" s="256"/>
      <c r="AN48" s="257"/>
      <c r="AP48" s="258"/>
      <c r="AQ48" s="258"/>
      <c r="AR48" s="258"/>
      <c r="AS48" s="256"/>
      <c r="AT48" s="258"/>
      <c r="AU48" s="258"/>
      <c r="AV48" s="258"/>
      <c r="AW48" s="256"/>
      <c r="AX48" s="257"/>
      <c r="AZ48" s="258"/>
      <c r="BA48" s="258"/>
      <c r="BB48" s="258"/>
      <c r="BC48" s="256"/>
      <c r="BD48" s="258"/>
      <c r="BE48" s="258"/>
      <c r="BF48" s="258"/>
      <c r="BG48" s="256"/>
      <c r="BH48" s="257"/>
      <c r="BK48" s="264"/>
      <c r="BL48" s="264"/>
      <c r="BM48" s="264"/>
      <c r="BN48" s="238"/>
      <c r="BO48" s="238"/>
      <c r="BP48" s="4"/>
    </row>
    <row r="49" spans="1:68" s="7" customFormat="1" ht="12.75" customHeight="1">
      <c r="A49" s="161"/>
      <c r="B49" s="256"/>
      <c r="C49" s="256"/>
      <c r="D49" s="256"/>
      <c r="E49" s="256"/>
      <c r="F49" s="256"/>
      <c r="G49" s="256"/>
      <c r="H49" s="256"/>
      <c r="I49" s="256"/>
      <c r="J49" s="257"/>
      <c r="L49" s="258"/>
      <c r="M49" s="258"/>
      <c r="N49" s="258"/>
      <c r="O49" s="256"/>
      <c r="P49" s="258"/>
      <c r="Q49" s="258"/>
      <c r="R49" s="258"/>
      <c r="S49" s="256"/>
      <c r="T49" s="257"/>
      <c r="V49" s="258"/>
      <c r="W49" s="258"/>
      <c r="X49" s="258"/>
      <c r="Y49" s="256"/>
      <c r="Z49" s="258"/>
      <c r="AA49" s="258"/>
      <c r="AB49" s="258"/>
      <c r="AC49" s="256"/>
      <c r="AD49" s="257"/>
      <c r="AF49" s="258"/>
      <c r="AG49" s="258"/>
      <c r="AH49" s="258"/>
      <c r="AI49" s="256"/>
      <c r="AJ49" s="258"/>
      <c r="AK49" s="258"/>
      <c r="AL49" s="258"/>
      <c r="AM49" s="256"/>
      <c r="AN49" s="257"/>
      <c r="AP49" s="258"/>
      <c r="AQ49" s="258"/>
      <c r="AR49" s="258"/>
      <c r="AS49" s="256"/>
      <c r="AT49" s="258"/>
      <c r="AU49" s="258"/>
      <c r="AV49" s="258"/>
      <c r="AW49" s="256"/>
      <c r="AX49" s="257"/>
      <c r="AZ49" s="258"/>
      <c r="BA49" s="258"/>
      <c r="BB49" s="258"/>
      <c r="BC49" s="256"/>
      <c r="BD49" s="258"/>
      <c r="BE49" s="258"/>
      <c r="BF49" s="258"/>
      <c r="BG49" s="256"/>
      <c r="BH49" s="257"/>
      <c r="BK49" s="264"/>
      <c r="BL49" s="264"/>
      <c r="BM49" s="264"/>
      <c r="BN49" s="238"/>
      <c r="BO49" s="238"/>
      <c r="BP49" s="4"/>
    </row>
    <row r="50" spans="1:68" s="7" customFormat="1" ht="12.75" customHeight="1">
      <c r="A50" s="161"/>
      <c r="B50" s="256"/>
      <c r="C50" s="256"/>
      <c r="D50" s="256"/>
      <c r="E50" s="256"/>
      <c r="F50" s="256"/>
      <c r="G50" s="256"/>
      <c r="H50" s="256"/>
      <c r="I50" s="256"/>
      <c r="J50" s="257"/>
      <c r="L50" s="258"/>
      <c r="M50" s="258"/>
      <c r="N50" s="258"/>
      <c r="O50" s="256"/>
      <c r="P50" s="258"/>
      <c r="Q50" s="258"/>
      <c r="R50" s="258"/>
      <c r="S50" s="256"/>
      <c r="T50" s="257"/>
      <c r="V50" s="258"/>
      <c r="W50" s="258"/>
      <c r="X50" s="258"/>
      <c r="Y50" s="256"/>
      <c r="Z50" s="258"/>
      <c r="AA50" s="258"/>
      <c r="AB50" s="258"/>
      <c r="AC50" s="256"/>
      <c r="AD50" s="257"/>
      <c r="AF50" s="258"/>
      <c r="AG50" s="258"/>
      <c r="AH50" s="258"/>
      <c r="AI50" s="256"/>
      <c r="AJ50" s="258"/>
      <c r="AK50" s="258"/>
      <c r="AL50" s="258"/>
      <c r="AM50" s="256"/>
      <c r="AN50" s="257"/>
      <c r="AP50" s="258"/>
      <c r="AQ50" s="258"/>
      <c r="AR50" s="258"/>
      <c r="AS50" s="256"/>
      <c r="AT50" s="258"/>
      <c r="AU50" s="258"/>
      <c r="AV50" s="258"/>
      <c r="AW50" s="256"/>
      <c r="AX50" s="257"/>
      <c r="AZ50" s="258"/>
      <c r="BA50" s="258"/>
      <c r="BB50" s="258"/>
      <c r="BC50" s="256"/>
      <c r="BD50" s="258"/>
      <c r="BE50" s="258"/>
      <c r="BF50" s="258"/>
      <c r="BG50" s="256"/>
      <c r="BH50" s="257"/>
      <c r="BK50" s="12"/>
      <c r="BL50" s="12"/>
      <c r="BM50" s="12"/>
      <c r="BN50" s="22"/>
      <c r="BO50" s="22"/>
      <c r="BP50" s="11"/>
    </row>
    <row r="51" spans="1:68" s="7" customFormat="1" ht="12.75" customHeight="1">
      <c r="A51" s="161"/>
      <c r="B51" s="256"/>
      <c r="C51" s="256"/>
      <c r="D51" s="256"/>
      <c r="E51" s="256"/>
      <c r="F51" s="256"/>
      <c r="G51" s="256"/>
      <c r="H51" s="256"/>
      <c r="I51" s="256"/>
      <c r="J51" s="257"/>
      <c r="L51" s="258"/>
      <c r="M51" s="258"/>
      <c r="N51" s="258"/>
      <c r="O51" s="256"/>
      <c r="P51" s="258"/>
      <c r="Q51" s="258"/>
      <c r="R51" s="258"/>
      <c r="S51" s="256"/>
      <c r="T51" s="257"/>
      <c r="V51" s="258"/>
      <c r="W51" s="258"/>
      <c r="X51" s="258"/>
      <c r="Y51" s="256"/>
      <c r="Z51" s="258"/>
      <c r="AA51" s="258"/>
      <c r="AB51" s="258"/>
      <c r="AC51" s="256"/>
      <c r="AD51" s="257"/>
      <c r="AF51" s="258"/>
      <c r="AG51" s="258"/>
      <c r="AH51" s="258"/>
      <c r="AI51" s="256"/>
      <c r="AJ51" s="258"/>
      <c r="AK51" s="258"/>
      <c r="AL51" s="258"/>
      <c r="AM51" s="256"/>
      <c r="AN51" s="257"/>
      <c r="AP51" s="258"/>
      <c r="AQ51" s="258"/>
      <c r="AR51" s="258"/>
      <c r="AS51" s="256"/>
      <c r="AT51" s="258"/>
      <c r="AU51" s="258"/>
      <c r="AV51" s="258"/>
      <c r="AW51" s="256"/>
      <c r="AX51" s="257"/>
      <c r="AZ51" s="258"/>
      <c r="BA51" s="258"/>
      <c r="BB51" s="258"/>
      <c r="BC51" s="256"/>
      <c r="BD51" s="258"/>
      <c r="BE51" s="258"/>
      <c r="BF51" s="258"/>
      <c r="BG51" s="256"/>
      <c r="BH51" s="257"/>
      <c r="BK51" s="247"/>
      <c r="BL51" s="247"/>
      <c r="BM51" s="247"/>
      <c r="BN51" s="247"/>
      <c r="BO51" s="246"/>
      <c r="BP51" s="248"/>
    </row>
    <row r="52" spans="1:68" s="7" customFormat="1" ht="12.75" customHeight="1">
      <c r="A52" s="161"/>
      <c r="B52" s="256"/>
      <c r="C52" s="256"/>
      <c r="D52" s="256"/>
      <c r="E52" s="256"/>
      <c r="F52" s="256"/>
      <c r="G52" s="256"/>
      <c r="H52" s="256"/>
      <c r="I52" s="256"/>
      <c r="J52" s="257"/>
      <c r="L52" s="258"/>
      <c r="M52" s="258"/>
      <c r="N52" s="258"/>
      <c r="O52" s="256"/>
      <c r="P52" s="258"/>
      <c r="Q52" s="258"/>
      <c r="R52" s="258"/>
      <c r="S52" s="256"/>
      <c r="T52" s="257"/>
      <c r="V52" s="258"/>
      <c r="W52" s="258"/>
      <c r="X52" s="258"/>
      <c r="Y52" s="256"/>
      <c r="Z52" s="258"/>
      <c r="AA52" s="258"/>
      <c r="AB52" s="258"/>
      <c r="AC52" s="256"/>
      <c r="AD52" s="257"/>
      <c r="AF52" s="258"/>
      <c r="AG52" s="258"/>
      <c r="AH52" s="258"/>
      <c r="AI52" s="256"/>
      <c r="AJ52" s="258"/>
      <c r="AK52" s="258"/>
      <c r="AL52" s="258"/>
      <c r="AM52" s="256"/>
      <c r="AN52" s="257"/>
      <c r="AP52" s="258"/>
      <c r="AQ52" s="258"/>
      <c r="AR52" s="258"/>
      <c r="AS52" s="256"/>
      <c r="AT52" s="258"/>
      <c r="AU52" s="258"/>
      <c r="AV52" s="258"/>
      <c r="AW52" s="256"/>
      <c r="AX52" s="257"/>
      <c r="AZ52" s="258"/>
      <c r="BA52" s="258"/>
      <c r="BB52" s="258"/>
      <c r="BC52" s="256"/>
      <c r="BD52" s="258"/>
      <c r="BE52" s="258"/>
      <c r="BF52" s="258"/>
      <c r="BG52" s="256"/>
      <c r="BH52" s="257"/>
      <c r="BK52" s="226"/>
      <c r="BL52" s="226"/>
      <c r="BM52" s="226"/>
      <c r="BN52" s="253"/>
      <c r="BO52" s="265"/>
      <c r="BP52" s="225"/>
    </row>
    <row r="53" spans="1:68" s="7" customFormat="1" ht="12.75" customHeight="1">
      <c r="A53" s="161"/>
      <c r="B53" s="256"/>
      <c r="C53" s="256"/>
      <c r="D53" s="256"/>
      <c r="E53" s="256"/>
      <c r="F53" s="256"/>
      <c r="G53" s="256"/>
      <c r="H53" s="256"/>
      <c r="I53" s="256"/>
      <c r="J53" s="257"/>
      <c r="L53" s="258"/>
      <c r="M53" s="258"/>
      <c r="N53" s="258"/>
      <c r="O53" s="256"/>
      <c r="P53" s="258"/>
      <c r="Q53" s="258"/>
      <c r="R53" s="258"/>
      <c r="S53" s="256"/>
      <c r="T53" s="257"/>
      <c r="V53" s="258"/>
      <c r="W53" s="258"/>
      <c r="X53" s="258"/>
      <c r="Y53" s="256"/>
      <c r="Z53" s="258"/>
      <c r="AA53" s="258"/>
      <c r="AB53" s="258"/>
      <c r="AC53" s="256"/>
      <c r="AD53" s="257"/>
      <c r="AF53" s="258"/>
      <c r="AG53" s="258"/>
      <c r="AH53" s="258"/>
      <c r="AI53" s="256"/>
      <c r="AJ53" s="258"/>
      <c r="AK53" s="258"/>
      <c r="AL53" s="258"/>
      <c r="AM53" s="256"/>
      <c r="AN53" s="257"/>
      <c r="AP53" s="258"/>
      <c r="AQ53" s="258"/>
      <c r="AR53" s="258"/>
      <c r="AS53" s="256"/>
      <c r="AT53" s="258"/>
      <c r="AU53" s="258"/>
      <c r="AV53" s="258"/>
      <c r="AW53" s="256"/>
      <c r="AX53" s="257"/>
      <c r="AZ53" s="258"/>
      <c r="BA53" s="258"/>
      <c r="BB53" s="258"/>
      <c r="BC53" s="256"/>
      <c r="BD53" s="258"/>
      <c r="BE53" s="258"/>
      <c r="BF53" s="258"/>
      <c r="BG53" s="256"/>
      <c r="BH53" s="257"/>
      <c r="BK53" s="226"/>
      <c r="BL53" s="226"/>
      <c r="BM53" s="226"/>
      <c r="BN53" s="253"/>
      <c r="BO53" s="265"/>
      <c r="BP53" s="225"/>
    </row>
    <row r="54" spans="1:68" s="7" customFormat="1" ht="12.75" customHeight="1">
      <c r="A54" s="161"/>
      <c r="B54" s="256"/>
      <c r="C54" s="256"/>
      <c r="D54" s="256"/>
      <c r="E54" s="256"/>
      <c r="F54" s="256"/>
      <c r="G54" s="256"/>
      <c r="H54" s="256"/>
      <c r="I54" s="256"/>
      <c r="J54" s="257"/>
      <c r="L54" s="258"/>
      <c r="M54" s="258"/>
      <c r="N54" s="258"/>
      <c r="O54" s="256"/>
      <c r="P54" s="258"/>
      <c r="Q54" s="258"/>
      <c r="R54" s="258"/>
      <c r="S54" s="256"/>
      <c r="T54" s="257"/>
      <c r="V54" s="258"/>
      <c r="W54" s="258"/>
      <c r="X54" s="258"/>
      <c r="Y54" s="256"/>
      <c r="Z54" s="258"/>
      <c r="AA54" s="258"/>
      <c r="AB54" s="258"/>
      <c r="AC54" s="256"/>
      <c r="AD54" s="257"/>
      <c r="AF54" s="258"/>
      <c r="AG54" s="258"/>
      <c r="AH54" s="258"/>
      <c r="AI54" s="256"/>
      <c r="AJ54" s="258"/>
      <c r="AK54" s="258"/>
      <c r="AL54" s="258"/>
      <c r="AM54" s="256"/>
      <c r="AN54" s="257"/>
      <c r="AP54" s="258"/>
      <c r="AQ54" s="258"/>
      <c r="AR54" s="258"/>
      <c r="AS54" s="256"/>
      <c r="AT54" s="258"/>
      <c r="AU54" s="258"/>
      <c r="AV54" s="258"/>
      <c r="AW54" s="256"/>
      <c r="AX54" s="257"/>
      <c r="AZ54" s="258"/>
      <c r="BA54" s="258"/>
      <c r="BB54" s="258"/>
      <c r="BC54" s="256"/>
      <c r="BD54" s="258"/>
      <c r="BE54" s="258"/>
      <c r="BF54" s="258"/>
      <c r="BG54" s="256"/>
      <c r="BH54" s="257"/>
      <c r="BK54" s="226"/>
      <c r="BL54" s="226"/>
      <c r="BM54" s="226"/>
      <c r="BN54" s="253"/>
      <c r="BO54" s="265"/>
      <c r="BP54" s="225"/>
    </row>
    <row r="55" spans="1:68" s="7" customFormat="1" ht="12.75" customHeight="1">
      <c r="A55" s="161"/>
      <c r="B55" s="256"/>
      <c r="C55" s="256"/>
      <c r="D55" s="256"/>
      <c r="E55" s="256"/>
      <c r="F55" s="256"/>
      <c r="G55" s="256"/>
      <c r="H55" s="256"/>
      <c r="I55" s="256"/>
      <c r="J55" s="257"/>
      <c r="L55" s="258"/>
      <c r="M55" s="258"/>
      <c r="N55" s="258"/>
      <c r="O55" s="256"/>
      <c r="P55" s="258"/>
      <c r="Q55" s="258"/>
      <c r="R55" s="258"/>
      <c r="S55" s="256"/>
      <c r="T55" s="257"/>
      <c r="V55" s="258"/>
      <c r="W55" s="258"/>
      <c r="X55" s="258"/>
      <c r="Y55" s="256"/>
      <c r="Z55" s="258"/>
      <c r="AA55" s="258"/>
      <c r="AB55" s="258"/>
      <c r="AC55" s="256"/>
      <c r="AD55" s="257"/>
      <c r="AF55" s="258"/>
      <c r="AG55" s="258"/>
      <c r="AH55" s="258"/>
      <c r="AI55" s="256"/>
      <c r="AJ55" s="258"/>
      <c r="AK55" s="258"/>
      <c r="AL55" s="258"/>
      <c r="AM55" s="256"/>
      <c r="AN55" s="257"/>
      <c r="AP55" s="258"/>
      <c r="AQ55" s="258"/>
      <c r="AR55" s="258"/>
      <c r="AS55" s="256"/>
      <c r="AT55" s="258"/>
      <c r="AU55" s="258"/>
      <c r="AV55" s="258"/>
      <c r="AW55" s="256"/>
      <c r="AX55" s="257"/>
      <c r="AZ55" s="258"/>
      <c r="BA55" s="258"/>
      <c r="BB55" s="258"/>
      <c r="BC55" s="256"/>
      <c r="BD55" s="258"/>
      <c r="BE55" s="258"/>
      <c r="BF55" s="258"/>
      <c r="BG55" s="256"/>
      <c r="BH55" s="257"/>
      <c r="BK55" s="226"/>
      <c r="BL55" s="226"/>
      <c r="BM55" s="226"/>
      <c r="BN55" s="253"/>
      <c r="BO55" s="265"/>
      <c r="BP55" s="225"/>
    </row>
    <row r="56" spans="1:68" s="7" customFormat="1" ht="12.75" customHeight="1">
      <c r="A56" s="161"/>
      <c r="B56" s="256"/>
      <c r="C56" s="256"/>
      <c r="D56" s="256"/>
      <c r="E56" s="256"/>
      <c r="F56" s="256"/>
      <c r="G56" s="256"/>
      <c r="H56" s="256"/>
      <c r="I56" s="256"/>
      <c r="J56" s="257"/>
      <c r="L56" s="258"/>
      <c r="M56" s="258"/>
      <c r="N56" s="258"/>
      <c r="O56" s="256"/>
      <c r="P56" s="258"/>
      <c r="Q56" s="258"/>
      <c r="R56" s="258"/>
      <c r="S56" s="256"/>
      <c r="T56" s="257"/>
      <c r="V56" s="258"/>
      <c r="W56" s="258"/>
      <c r="X56" s="258"/>
      <c r="Y56" s="256"/>
      <c r="Z56" s="258"/>
      <c r="AA56" s="258"/>
      <c r="AB56" s="258"/>
      <c r="AC56" s="256"/>
      <c r="AD56" s="257"/>
      <c r="AF56" s="258"/>
      <c r="AG56" s="258"/>
      <c r="AH56" s="258"/>
      <c r="AI56" s="256"/>
      <c r="AJ56" s="258"/>
      <c r="AK56" s="258"/>
      <c r="AL56" s="258"/>
      <c r="AM56" s="256"/>
      <c r="AN56" s="257"/>
      <c r="AP56" s="258"/>
      <c r="AQ56" s="258"/>
      <c r="AR56" s="258"/>
      <c r="AS56" s="256"/>
      <c r="AT56" s="258"/>
      <c r="AU56" s="258"/>
      <c r="AV56" s="258"/>
      <c r="AW56" s="256"/>
      <c r="AX56" s="257"/>
      <c r="AZ56" s="258"/>
      <c r="BA56" s="258"/>
      <c r="BB56" s="258"/>
      <c r="BC56" s="256"/>
      <c r="BD56" s="258"/>
      <c r="BE56" s="258"/>
      <c r="BF56" s="258"/>
      <c r="BG56" s="256"/>
      <c r="BH56" s="257"/>
      <c r="BK56" s="226"/>
      <c r="BL56" s="226"/>
      <c r="BM56" s="226"/>
      <c r="BN56" s="253"/>
      <c r="BO56" s="265"/>
      <c r="BP56" s="225"/>
    </row>
    <row r="57" spans="1:68" s="7" customFormat="1" ht="12.75" customHeight="1">
      <c r="A57" s="161"/>
      <c r="B57" s="256"/>
      <c r="C57" s="256"/>
      <c r="D57" s="256"/>
      <c r="E57" s="256"/>
      <c r="F57" s="256"/>
      <c r="G57" s="256"/>
      <c r="H57" s="256"/>
      <c r="I57" s="256"/>
      <c r="J57" s="257"/>
      <c r="L57" s="258"/>
      <c r="M57" s="258"/>
      <c r="N57" s="258"/>
      <c r="O57" s="256"/>
      <c r="P57" s="258"/>
      <c r="Q57" s="258"/>
      <c r="R57" s="258"/>
      <c r="S57" s="256"/>
      <c r="T57" s="257"/>
      <c r="V57" s="258"/>
      <c r="W57" s="258"/>
      <c r="X57" s="258"/>
      <c r="Y57" s="256"/>
      <c r="Z57" s="258"/>
      <c r="AA57" s="258"/>
      <c r="AB57" s="258"/>
      <c r="AC57" s="256"/>
      <c r="AD57" s="257"/>
      <c r="AF57" s="258"/>
      <c r="AG57" s="258"/>
      <c r="AH57" s="258"/>
      <c r="AI57" s="256"/>
      <c r="AJ57" s="258"/>
      <c r="AK57" s="258"/>
      <c r="AL57" s="258"/>
      <c r="AM57" s="256"/>
      <c r="AN57" s="257"/>
      <c r="AP57" s="258"/>
      <c r="AQ57" s="258"/>
      <c r="AR57" s="258"/>
      <c r="AS57" s="256"/>
      <c r="AT57" s="258"/>
      <c r="AU57" s="258"/>
      <c r="AV57" s="258"/>
      <c r="AW57" s="256"/>
      <c r="AX57" s="257"/>
      <c r="AZ57" s="258"/>
      <c r="BA57" s="258"/>
      <c r="BB57" s="258"/>
      <c r="BC57" s="256"/>
      <c r="BD57" s="258"/>
      <c r="BE57" s="258"/>
      <c r="BF57" s="258"/>
      <c r="BG57" s="256"/>
      <c r="BH57" s="257"/>
      <c r="BK57" s="226"/>
      <c r="BL57" s="226"/>
      <c r="BM57" s="226"/>
      <c r="BN57" s="253"/>
      <c r="BO57" s="265"/>
      <c r="BP57" s="225"/>
    </row>
    <row r="58" spans="1:68" s="7" customFormat="1" ht="12.75" customHeight="1">
      <c r="A58" s="161"/>
      <c r="B58" s="256"/>
      <c r="C58" s="256"/>
      <c r="D58" s="256"/>
      <c r="E58" s="256"/>
      <c r="F58" s="256"/>
      <c r="G58" s="256"/>
      <c r="H58" s="256"/>
      <c r="I58" s="256"/>
      <c r="J58" s="257"/>
      <c r="L58" s="258"/>
      <c r="M58" s="258"/>
      <c r="N58" s="258"/>
      <c r="O58" s="256"/>
      <c r="P58" s="258"/>
      <c r="Q58" s="258"/>
      <c r="R58" s="258"/>
      <c r="S58" s="256"/>
      <c r="T58" s="257"/>
      <c r="V58" s="258"/>
      <c r="W58" s="258"/>
      <c r="X58" s="258"/>
      <c r="Y58" s="256"/>
      <c r="Z58" s="258"/>
      <c r="AA58" s="258"/>
      <c r="AB58" s="258"/>
      <c r="AC58" s="256"/>
      <c r="AD58" s="257"/>
      <c r="AF58" s="258"/>
      <c r="AG58" s="258"/>
      <c r="AH58" s="258"/>
      <c r="AI58" s="256"/>
      <c r="AJ58" s="258"/>
      <c r="AK58" s="258"/>
      <c r="AL58" s="258"/>
      <c r="AM58" s="256"/>
      <c r="AN58" s="257"/>
      <c r="AP58" s="258"/>
      <c r="AQ58" s="258"/>
      <c r="AR58" s="258"/>
      <c r="AS58" s="256"/>
      <c r="AT58" s="258"/>
      <c r="AU58" s="258"/>
      <c r="AV58" s="258"/>
      <c r="AW58" s="256"/>
      <c r="AX58" s="257"/>
      <c r="AZ58" s="258"/>
      <c r="BA58" s="258"/>
      <c r="BB58" s="258"/>
      <c r="BC58" s="256"/>
      <c r="BD58" s="258"/>
      <c r="BE58" s="258"/>
      <c r="BF58" s="258"/>
      <c r="BG58" s="256"/>
      <c r="BH58" s="257"/>
      <c r="BK58" s="226"/>
      <c r="BL58" s="226"/>
      <c r="BM58" s="226"/>
      <c r="BN58" s="253"/>
      <c r="BO58" s="265"/>
      <c r="BP58" s="225"/>
    </row>
    <row r="59" spans="1:68" s="7" customFormat="1" ht="12.75" customHeight="1">
      <c r="A59" s="161"/>
      <c r="B59" s="256"/>
      <c r="C59" s="256"/>
      <c r="D59" s="256"/>
      <c r="E59" s="256"/>
      <c r="F59" s="256"/>
      <c r="G59" s="256"/>
      <c r="H59" s="256"/>
      <c r="I59" s="256"/>
      <c r="J59" s="257"/>
      <c r="L59" s="258"/>
      <c r="M59" s="258"/>
      <c r="N59" s="258"/>
      <c r="O59" s="256"/>
      <c r="P59" s="258"/>
      <c r="Q59" s="258"/>
      <c r="R59" s="258"/>
      <c r="S59" s="256"/>
      <c r="T59" s="257"/>
      <c r="V59" s="258"/>
      <c r="W59" s="258"/>
      <c r="X59" s="258"/>
      <c r="Y59" s="256"/>
      <c r="Z59" s="258"/>
      <c r="AA59" s="258"/>
      <c r="AB59" s="258"/>
      <c r="AC59" s="256"/>
      <c r="AD59" s="257"/>
      <c r="AF59" s="258"/>
      <c r="AG59" s="258"/>
      <c r="AH59" s="258"/>
      <c r="AI59" s="256"/>
      <c r="AJ59" s="258"/>
      <c r="AK59" s="258"/>
      <c r="AL59" s="258"/>
      <c r="AM59" s="256"/>
      <c r="AN59" s="257"/>
      <c r="AP59" s="258"/>
      <c r="AQ59" s="258"/>
      <c r="AR59" s="258"/>
      <c r="AS59" s="256"/>
      <c r="AT59" s="258"/>
      <c r="AU59" s="258"/>
      <c r="AV59" s="258"/>
      <c r="AW59" s="256"/>
      <c r="AX59" s="257"/>
      <c r="AZ59" s="258"/>
      <c r="BA59" s="258"/>
      <c r="BB59" s="258"/>
      <c r="BC59" s="256"/>
      <c r="BD59" s="258"/>
      <c r="BE59" s="258"/>
      <c r="BF59" s="258"/>
      <c r="BG59" s="256"/>
      <c r="BH59" s="257"/>
      <c r="BK59" s="226"/>
      <c r="BL59" s="226"/>
      <c r="BM59" s="226"/>
      <c r="BN59" s="253"/>
      <c r="BO59" s="265"/>
      <c r="BP59" s="225"/>
    </row>
    <row r="60" spans="1:68" s="7" customFormat="1" ht="12.75" customHeight="1">
      <c r="A60" s="161"/>
      <c r="B60" s="256"/>
      <c r="C60" s="256"/>
      <c r="D60" s="256"/>
      <c r="E60" s="256"/>
      <c r="F60" s="256"/>
      <c r="G60" s="256"/>
      <c r="H60" s="256"/>
      <c r="I60" s="256"/>
      <c r="J60" s="257"/>
      <c r="L60" s="258"/>
      <c r="M60" s="258"/>
      <c r="N60" s="258"/>
      <c r="O60" s="256"/>
      <c r="P60" s="258"/>
      <c r="Q60" s="258"/>
      <c r="R60" s="258"/>
      <c r="S60" s="256"/>
      <c r="T60" s="257"/>
      <c r="V60" s="258"/>
      <c r="W60" s="258"/>
      <c r="X60" s="258"/>
      <c r="Y60" s="256"/>
      <c r="Z60" s="258"/>
      <c r="AA60" s="258"/>
      <c r="AB60" s="258"/>
      <c r="AC60" s="256"/>
      <c r="AD60" s="257"/>
      <c r="AF60" s="258"/>
      <c r="AG60" s="258"/>
      <c r="AH60" s="258"/>
      <c r="AI60" s="256"/>
      <c r="AJ60" s="258"/>
      <c r="AK60" s="258"/>
      <c r="AL60" s="258"/>
      <c r="AM60" s="256"/>
      <c r="AN60" s="257"/>
      <c r="AP60" s="258"/>
      <c r="AQ60" s="258"/>
      <c r="AR60" s="258"/>
      <c r="AS60" s="256"/>
      <c r="AT60" s="258"/>
      <c r="AU60" s="258"/>
      <c r="AV60" s="258"/>
      <c r="AW60" s="256"/>
      <c r="AX60" s="257"/>
      <c r="AZ60" s="258"/>
      <c r="BA60" s="258"/>
      <c r="BB60" s="258"/>
      <c r="BC60" s="256"/>
      <c r="BD60" s="258"/>
      <c r="BE60" s="258"/>
      <c r="BF60" s="258"/>
      <c r="BG60" s="256"/>
      <c r="BH60" s="257"/>
      <c r="BK60" s="226"/>
      <c r="BL60" s="226"/>
      <c r="BM60" s="226"/>
      <c r="BN60" s="253"/>
      <c r="BO60" s="265"/>
      <c r="BP60" s="225"/>
    </row>
    <row r="61" spans="1:60" s="7" customFormat="1" ht="12.75" customHeight="1">
      <c r="A61" s="161"/>
      <c r="B61" s="256"/>
      <c r="C61" s="256"/>
      <c r="D61" s="256"/>
      <c r="E61" s="256"/>
      <c r="F61" s="256"/>
      <c r="G61" s="256"/>
      <c r="H61" s="256"/>
      <c r="I61" s="256"/>
      <c r="J61" s="257"/>
      <c r="L61" s="258"/>
      <c r="M61" s="258"/>
      <c r="N61" s="258"/>
      <c r="O61" s="256"/>
      <c r="P61" s="258"/>
      <c r="Q61" s="258"/>
      <c r="R61" s="258"/>
      <c r="S61" s="256"/>
      <c r="T61" s="257"/>
      <c r="V61" s="258"/>
      <c r="W61" s="258"/>
      <c r="X61" s="258"/>
      <c r="Y61" s="256"/>
      <c r="Z61" s="258"/>
      <c r="AA61" s="258"/>
      <c r="AB61" s="258"/>
      <c r="AC61" s="256"/>
      <c r="AD61" s="257"/>
      <c r="AF61" s="258"/>
      <c r="AG61" s="258"/>
      <c r="AH61" s="258"/>
      <c r="AI61" s="256"/>
      <c r="AJ61" s="258"/>
      <c r="AK61" s="258"/>
      <c r="AL61" s="258"/>
      <c r="AM61" s="256"/>
      <c r="AN61" s="257"/>
      <c r="AP61" s="258"/>
      <c r="AQ61" s="258"/>
      <c r="AR61" s="258"/>
      <c r="AS61" s="256"/>
      <c r="AT61" s="258"/>
      <c r="AU61" s="258"/>
      <c r="AV61" s="258"/>
      <c r="AW61" s="256"/>
      <c r="AX61" s="257"/>
      <c r="AZ61" s="258"/>
      <c r="BA61" s="258"/>
      <c r="BB61" s="258"/>
      <c r="BC61" s="256"/>
      <c r="BD61" s="258"/>
      <c r="BE61" s="258"/>
      <c r="BF61" s="258"/>
      <c r="BG61" s="256"/>
      <c r="BH61" s="257"/>
    </row>
    <row r="62" spans="1:60" s="7" customFormat="1" ht="12.75" customHeight="1">
      <c r="A62" s="161"/>
      <c r="B62" s="256"/>
      <c r="C62" s="256"/>
      <c r="D62" s="256"/>
      <c r="E62" s="256"/>
      <c r="F62" s="256"/>
      <c r="G62" s="256"/>
      <c r="H62" s="256"/>
      <c r="I62" s="256"/>
      <c r="J62" s="257"/>
      <c r="L62" s="258"/>
      <c r="M62" s="258"/>
      <c r="N62" s="258"/>
      <c r="O62" s="256"/>
      <c r="P62" s="258"/>
      <c r="Q62" s="258"/>
      <c r="R62" s="258"/>
      <c r="S62" s="256"/>
      <c r="T62" s="257"/>
      <c r="V62" s="258"/>
      <c r="W62" s="258"/>
      <c r="X62" s="258"/>
      <c r="Y62" s="256"/>
      <c r="Z62" s="258"/>
      <c r="AA62" s="258"/>
      <c r="AB62" s="258"/>
      <c r="AC62" s="256"/>
      <c r="AD62" s="257"/>
      <c r="AF62" s="258"/>
      <c r="AG62" s="258"/>
      <c r="AH62" s="258"/>
      <c r="AI62" s="256"/>
      <c r="AJ62" s="258"/>
      <c r="AK62" s="258"/>
      <c r="AL62" s="258"/>
      <c r="AM62" s="256"/>
      <c r="AN62" s="257"/>
      <c r="AP62" s="258"/>
      <c r="AQ62" s="258"/>
      <c r="AR62" s="258"/>
      <c r="AS62" s="256"/>
      <c r="AT62" s="258"/>
      <c r="AU62" s="258"/>
      <c r="AV62" s="258"/>
      <c r="AW62" s="256"/>
      <c r="AX62" s="257"/>
      <c r="AZ62" s="258"/>
      <c r="BA62" s="258"/>
      <c r="BB62" s="258"/>
      <c r="BC62" s="256"/>
      <c r="BD62" s="258"/>
      <c r="BE62" s="258"/>
      <c r="BF62" s="258"/>
      <c r="BG62" s="256"/>
      <c r="BH62" s="257"/>
    </row>
    <row r="63" spans="1:60" ht="12.75" customHeight="1">
      <c r="A63" s="161"/>
      <c r="B63" s="266"/>
      <c r="C63" s="266"/>
      <c r="D63" s="266"/>
      <c r="E63" s="266"/>
      <c r="F63" s="266"/>
      <c r="G63" s="266"/>
      <c r="H63" s="266"/>
      <c r="I63" s="266"/>
      <c r="J63" s="267"/>
      <c r="L63" s="268"/>
      <c r="M63" s="268"/>
      <c r="N63" s="268"/>
      <c r="O63" s="266"/>
      <c r="P63" s="268"/>
      <c r="Q63" s="268"/>
      <c r="R63" s="268"/>
      <c r="S63" s="266"/>
      <c r="T63" s="267"/>
      <c r="V63" s="268"/>
      <c r="W63" s="268"/>
      <c r="X63" s="268"/>
      <c r="Y63" s="266"/>
      <c r="Z63" s="268"/>
      <c r="AA63" s="268"/>
      <c r="AB63" s="268"/>
      <c r="AC63" s="266"/>
      <c r="AD63" s="267"/>
      <c r="AF63" s="268"/>
      <c r="AG63" s="268"/>
      <c r="AH63" s="268"/>
      <c r="AI63" s="266"/>
      <c r="AJ63" s="268"/>
      <c r="AK63" s="268"/>
      <c r="AL63" s="268"/>
      <c r="AM63" s="266"/>
      <c r="AN63" s="267"/>
      <c r="AP63" s="268"/>
      <c r="AQ63" s="268"/>
      <c r="AR63" s="268"/>
      <c r="AS63" s="266"/>
      <c r="AT63" s="268"/>
      <c r="AU63" s="268"/>
      <c r="AV63" s="268"/>
      <c r="AW63" s="266"/>
      <c r="AX63" s="267"/>
      <c r="AZ63" s="268"/>
      <c r="BA63" s="268"/>
      <c r="BB63" s="268"/>
      <c r="BC63" s="266"/>
      <c r="BD63" s="268"/>
      <c r="BE63" s="268"/>
      <c r="BF63" s="268"/>
      <c r="BG63" s="266"/>
      <c r="BH63" s="267"/>
    </row>
    <row r="64" spans="1:60" ht="12.75" customHeight="1">
      <c r="A64" s="161"/>
      <c r="B64" s="266"/>
      <c r="C64" s="266"/>
      <c r="D64" s="266"/>
      <c r="E64" s="266"/>
      <c r="F64" s="266"/>
      <c r="G64" s="266"/>
      <c r="H64" s="266"/>
      <c r="I64" s="266"/>
      <c r="J64" s="267"/>
      <c r="L64" s="268"/>
      <c r="M64" s="268"/>
      <c r="N64" s="268"/>
      <c r="O64" s="266"/>
      <c r="P64" s="268"/>
      <c r="Q64" s="268"/>
      <c r="R64" s="268"/>
      <c r="S64" s="266"/>
      <c r="T64" s="267"/>
      <c r="V64" s="268"/>
      <c r="W64" s="268"/>
      <c r="X64" s="268"/>
      <c r="Y64" s="266"/>
      <c r="Z64" s="268"/>
      <c r="AA64" s="268"/>
      <c r="AB64" s="268"/>
      <c r="AC64" s="266"/>
      <c r="AD64" s="267"/>
      <c r="AF64" s="268"/>
      <c r="AG64" s="268"/>
      <c r="AH64" s="268"/>
      <c r="AI64" s="266"/>
      <c r="AJ64" s="268"/>
      <c r="AK64" s="268"/>
      <c r="AL64" s="268"/>
      <c r="AM64" s="266"/>
      <c r="AN64" s="267"/>
      <c r="AP64" s="268"/>
      <c r="AQ64" s="268"/>
      <c r="AR64" s="268"/>
      <c r="AS64" s="266"/>
      <c r="AT64" s="268"/>
      <c r="AU64" s="268"/>
      <c r="AV64" s="268"/>
      <c r="AW64" s="266"/>
      <c r="AX64" s="267"/>
      <c r="AZ64" s="268"/>
      <c r="BA64" s="268"/>
      <c r="BB64" s="268"/>
      <c r="BC64" s="266"/>
      <c r="BD64" s="268"/>
      <c r="BE64" s="268"/>
      <c r="BF64" s="268"/>
      <c r="BG64" s="266"/>
      <c r="BH64" s="267"/>
    </row>
    <row r="65" spans="1:60" ht="12.75" customHeight="1">
      <c r="A65" s="161"/>
      <c r="B65" s="266"/>
      <c r="C65" s="266"/>
      <c r="D65" s="266"/>
      <c r="E65" s="266"/>
      <c r="F65" s="266"/>
      <c r="G65" s="266"/>
      <c r="H65" s="266"/>
      <c r="I65" s="266"/>
      <c r="J65" s="267"/>
      <c r="L65" s="268"/>
      <c r="M65" s="268"/>
      <c r="N65" s="268"/>
      <c r="O65" s="266"/>
      <c r="P65" s="268"/>
      <c r="Q65" s="268"/>
      <c r="R65" s="268"/>
      <c r="S65" s="266"/>
      <c r="T65" s="267"/>
      <c r="V65" s="268"/>
      <c r="W65" s="268"/>
      <c r="X65" s="268"/>
      <c r="Y65" s="266"/>
      <c r="Z65" s="268"/>
      <c r="AA65" s="268"/>
      <c r="AB65" s="268"/>
      <c r="AC65" s="266"/>
      <c r="AD65" s="267"/>
      <c r="AF65" s="268"/>
      <c r="AG65" s="268"/>
      <c r="AH65" s="268"/>
      <c r="AI65" s="266"/>
      <c r="AJ65" s="268"/>
      <c r="AK65" s="268"/>
      <c r="AL65" s="268"/>
      <c r="AM65" s="266"/>
      <c r="AN65" s="267"/>
      <c r="AP65" s="268"/>
      <c r="AQ65" s="268"/>
      <c r="AR65" s="268"/>
      <c r="AS65" s="266"/>
      <c r="AT65" s="268"/>
      <c r="AU65" s="268"/>
      <c r="AV65" s="268"/>
      <c r="AW65" s="266"/>
      <c r="AX65" s="267"/>
      <c r="AZ65" s="268"/>
      <c r="BA65" s="268"/>
      <c r="BB65" s="268"/>
      <c r="BC65" s="266"/>
      <c r="BD65" s="268"/>
      <c r="BE65" s="268"/>
      <c r="BF65" s="268"/>
      <c r="BG65" s="266"/>
      <c r="BH65" s="267"/>
    </row>
    <row r="66" spans="1:60" ht="12.75" customHeight="1">
      <c r="A66" s="161"/>
      <c r="B66" s="266"/>
      <c r="C66" s="266"/>
      <c r="D66" s="266"/>
      <c r="E66" s="266"/>
      <c r="F66" s="266"/>
      <c r="G66" s="266"/>
      <c r="H66" s="266"/>
      <c r="I66" s="266"/>
      <c r="J66" s="267"/>
      <c r="L66" s="268"/>
      <c r="M66" s="268"/>
      <c r="N66" s="268"/>
      <c r="O66" s="266"/>
      <c r="P66" s="268"/>
      <c r="Q66" s="268"/>
      <c r="R66" s="268"/>
      <c r="S66" s="266"/>
      <c r="T66" s="267"/>
      <c r="V66" s="268"/>
      <c r="W66" s="268"/>
      <c r="X66" s="268"/>
      <c r="Y66" s="266"/>
      <c r="Z66" s="268"/>
      <c r="AA66" s="268"/>
      <c r="AB66" s="268"/>
      <c r="AC66" s="266"/>
      <c r="AD66" s="267"/>
      <c r="AF66" s="268"/>
      <c r="AG66" s="268"/>
      <c r="AH66" s="268"/>
      <c r="AI66" s="266"/>
      <c r="AJ66" s="268"/>
      <c r="AK66" s="268"/>
      <c r="AL66" s="268"/>
      <c r="AM66" s="266"/>
      <c r="AN66" s="267"/>
      <c r="AP66" s="268"/>
      <c r="AQ66" s="268"/>
      <c r="AR66" s="268"/>
      <c r="AS66" s="266"/>
      <c r="AT66" s="268"/>
      <c r="AU66" s="268"/>
      <c r="AV66" s="268"/>
      <c r="AW66" s="266"/>
      <c r="AX66" s="267"/>
      <c r="AZ66" s="268"/>
      <c r="BA66" s="268"/>
      <c r="BB66" s="268"/>
      <c r="BC66" s="266"/>
      <c r="BD66" s="268"/>
      <c r="BE66" s="268"/>
      <c r="BF66" s="268"/>
      <c r="BG66" s="266"/>
      <c r="BH66" s="267"/>
    </row>
    <row r="67" spans="1:60" ht="12.75" customHeight="1">
      <c r="A67" s="161"/>
      <c r="B67" s="266"/>
      <c r="C67" s="266"/>
      <c r="D67" s="266"/>
      <c r="E67" s="266"/>
      <c r="F67" s="266"/>
      <c r="G67" s="266"/>
      <c r="H67" s="266"/>
      <c r="I67" s="266"/>
      <c r="J67" s="267"/>
      <c r="L67" s="268"/>
      <c r="M67" s="268"/>
      <c r="N67" s="268"/>
      <c r="O67" s="266"/>
      <c r="P67" s="268"/>
      <c r="Q67" s="268"/>
      <c r="R67" s="268"/>
      <c r="S67" s="266"/>
      <c r="T67" s="267"/>
      <c r="V67" s="268"/>
      <c r="W67" s="268"/>
      <c r="X67" s="268"/>
      <c r="Y67" s="266"/>
      <c r="Z67" s="268"/>
      <c r="AA67" s="268"/>
      <c r="AB67" s="268"/>
      <c r="AC67" s="266"/>
      <c r="AD67" s="267"/>
      <c r="AF67" s="268"/>
      <c r="AG67" s="268"/>
      <c r="AH67" s="268"/>
      <c r="AI67" s="266"/>
      <c r="AJ67" s="268"/>
      <c r="AK67" s="268"/>
      <c r="AL67" s="268"/>
      <c r="AM67" s="266"/>
      <c r="AN67" s="267"/>
      <c r="AP67" s="268"/>
      <c r="AQ67" s="268"/>
      <c r="AR67" s="268"/>
      <c r="AS67" s="266"/>
      <c r="AT67" s="268"/>
      <c r="AU67" s="268"/>
      <c r="AV67" s="268"/>
      <c r="AW67" s="266"/>
      <c r="AX67" s="267"/>
      <c r="AZ67" s="268"/>
      <c r="BA67" s="268"/>
      <c r="BB67" s="268"/>
      <c r="BC67" s="266"/>
      <c r="BD67" s="268"/>
      <c r="BE67" s="268"/>
      <c r="BF67" s="268"/>
      <c r="BG67" s="266"/>
      <c r="BH67" s="267"/>
    </row>
    <row r="68" spans="1:60" ht="12.75" customHeight="1">
      <c r="A68" s="161"/>
      <c r="B68" s="266"/>
      <c r="C68" s="266"/>
      <c r="D68" s="266"/>
      <c r="E68" s="266"/>
      <c r="F68" s="266"/>
      <c r="G68" s="266"/>
      <c r="H68" s="266"/>
      <c r="I68" s="266"/>
      <c r="J68" s="267"/>
      <c r="L68" s="268"/>
      <c r="M68" s="268"/>
      <c r="N68" s="268"/>
      <c r="O68" s="266"/>
      <c r="P68" s="268"/>
      <c r="Q68" s="268"/>
      <c r="R68" s="268"/>
      <c r="S68" s="266"/>
      <c r="T68" s="267"/>
      <c r="V68" s="268"/>
      <c r="W68" s="268"/>
      <c r="X68" s="268"/>
      <c r="Y68" s="266"/>
      <c r="Z68" s="268"/>
      <c r="AA68" s="268"/>
      <c r="AB68" s="268"/>
      <c r="AC68" s="266"/>
      <c r="AD68" s="267"/>
      <c r="AF68" s="268"/>
      <c r="AG68" s="268"/>
      <c r="AH68" s="268"/>
      <c r="AI68" s="266"/>
      <c r="AJ68" s="268"/>
      <c r="AK68" s="268"/>
      <c r="AL68" s="268"/>
      <c r="AM68" s="266"/>
      <c r="AN68" s="267"/>
      <c r="AP68" s="268"/>
      <c r="AQ68" s="268"/>
      <c r="AR68" s="268"/>
      <c r="AS68" s="266"/>
      <c r="AT68" s="268"/>
      <c r="AU68" s="268"/>
      <c r="AV68" s="268"/>
      <c r="AW68" s="266"/>
      <c r="AX68" s="267"/>
      <c r="AZ68" s="268"/>
      <c r="BA68" s="268"/>
      <c r="BB68" s="268"/>
      <c r="BC68" s="266"/>
      <c r="BD68" s="268"/>
      <c r="BE68" s="268"/>
      <c r="BF68" s="268"/>
      <c r="BG68" s="266"/>
      <c r="BH68" s="267"/>
    </row>
    <row r="69" spans="1:60" ht="12.75" customHeight="1">
      <c r="A69" s="161"/>
      <c r="B69" s="266"/>
      <c r="C69" s="266"/>
      <c r="D69" s="266"/>
      <c r="E69" s="266"/>
      <c r="F69" s="266"/>
      <c r="G69" s="266"/>
      <c r="H69" s="266"/>
      <c r="I69" s="266"/>
      <c r="J69" s="267"/>
      <c r="L69" s="268"/>
      <c r="M69" s="268"/>
      <c r="N69" s="268"/>
      <c r="O69" s="266"/>
      <c r="P69" s="268"/>
      <c r="Q69" s="268"/>
      <c r="R69" s="268"/>
      <c r="S69" s="266"/>
      <c r="T69" s="267"/>
      <c r="V69" s="268"/>
      <c r="W69" s="268"/>
      <c r="X69" s="268"/>
      <c r="Y69" s="266"/>
      <c r="Z69" s="268"/>
      <c r="AA69" s="268"/>
      <c r="AB69" s="268"/>
      <c r="AC69" s="266"/>
      <c r="AD69" s="267"/>
      <c r="AF69" s="268"/>
      <c r="AG69" s="268"/>
      <c r="AH69" s="268"/>
      <c r="AI69" s="266"/>
      <c r="AJ69" s="268"/>
      <c r="AK69" s="268"/>
      <c r="AL69" s="268"/>
      <c r="AM69" s="266"/>
      <c r="AN69" s="267"/>
      <c r="AP69" s="268"/>
      <c r="AQ69" s="268"/>
      <c r="AR69" s="268"/>
      <c r="AS69" s="266"/>
      <c r="AT69" s="268"/>
      <c r="AU69" s="268"/>
      <c r="AV69" s="268"/>
      <c r="AW69" s="266"/>
      <c r="AX69" s="267"/>
      <c r="AZ69" s="268"/>
      <c r="BA69" s="268"/>
      <c r="BB69" s="268"/>
      <c r="BC69" s="266"/>
      <c r="BD69" s="268"/>
      <c r="BE69" s="268"/>
      <c r="BF69" s="268"/>
      <c r="BG69" s="266"/>
      <c r="BH69" s="267"/>
    </row>
    <row r="70" spans="1:60" ht="12.75" customHeight="1">
      <c r="A70" s="161"/>
      <c r="B70" s="266"/>
      <c r="C70" s="266"/>
      <c r="D70" s="266"/>
      <c r="E70" s="266"/>
      <c r="F70" s="266"/>
      <c r="G70" s="266"/>
      <c r="H70" s="266"/>
      <c r="I70" s="266"/>
      <c r="J70" s="267"/>
      <c r="L70" s="268"/>
      <c r="M70" s="268"/>
      <c r="N70" s="268"/>
      <c r="O70" s="266"/>
      <c r="P70" s="268"/>
      <c r="Q70" s="268"/>
      <c r="R70" s="268"/>
      <c r="S70" s="266"/>
      <c r="T70" s="267"/>
      <c r="V70" s="268"/>
      <c r="W70" s="268"/>
      <c r="X70" s="268"/>
      <c r="Y70" s="266"/>
      <c r="Z70" s="268"/>
      <c r="AA70" s="268"/>
      <c r="AB70" s="268"/>
      <c r="AC70" s="266"/>
      <c r="AD70" s="267"/>
      <c r="AF70" s="268"/>
      <c r="AG70" s="268"/>
      <c r="AH70" s="268"/>
      <c r="AI70" s="266"/>
      <c r="AJ70" s="268"/>
      <c r="AK70" s="268"/>
      <c r="AL70" s="268"/>
      <c r="AM70" s="266"/>
      <c r="AN70" s="267"/>
      <c r="AP70" s="268"/>
      <c r="AQ70" s="268"/>
      <c r="AR70" s="268"/>
      <c r="AS70" s="266"/>
      <c r="AT70" s="268"/>
      <c r="AU70" s="268"/>
      <c r="AV70" s="268"/>
      <c r="AW70" s="266"/>
      <c r="AX70" s="267"/>
      <c r="AZ70" s="268"/>
      <c r="BA70" s="268"/>
      <c r="BB70" s="268"/>
      <c r="BC70" s="266"/>
      <c r="BD70" s="268"/>
      <c r="BE70" s="268"/>
      <c r="BF70" s="268"/>
      <c r="BG70" s="266"/>
      <c r="BH70" s="267"/>
    </row>
    <row r="71" spans="1:60" ht="12.75">
      <c r="A71" s="161"/>
      <c r="B71" s="266"/>
      <c r="C71" s="266"/>
      <c r="D71" s="266"/>
      <c r="E71" s="266"/>
      <c r="F71" s="266"/>
      <c r="G71" s="266"/>
      <c r="H71" s="266"/>
      <c r="I71" s="266"/>
      <c r="J71" s="267"/>
      <c r="L71" s="268"/>
      <c r="M71" s="268"/>
      <c r="N71" s="268"/>
      <c r="O71" s="266"/>
      <c r="P71" s="268"/>
      <c r="Q71" s="268"/>
      <c r="R71" s="268"/>
      <c r="S71" s="266"/>
      <c r="T71" s="267"/>
      <c r="V71" s="268"/>
      <c r="W71" s="268"/>
      <c r="X71" s="268"/>
      <c r="Y71" s="266"/>
      <c r="Z71" s="268"/>
      <c r="AA71" s="268"/>
      <c r="AB71" s="268"/>
      <c r="AC71" s="266"/>
      <c r="AD71" s="267"/>
      <c r="AF71" s="268"/>
      <c r="AG71" s="268"/>
      <c r="AH71" s="268"/>
      <c r="AI71" s="266"/>
      <c r="AJ71" s="268"/>
      <c r="AK71" s="268"/>
      <c r="AL71" s="268"/>
      <c r="AM71" s="266"/>
      <c r="AN71" s="267"/>
      <c r="AP71" s="268"/>
      <c r="AQ71" s="268"/>
      <c r="AR71" s="268"/>
      <c r="AS71" s="266"/>
      <c r="AT71" s="268"/>
      <c r="AU71" s="268"/>
      <c r="AV71" s="268"/>
      <c r="AW71" s="266"/>
      <c r="AX71" s="267"/>
      <c r="AZ71" s="268"/>
      <c r="BA71" s="268"/>
      <c r="BB71" s="268"/>
      <c r="BC71" s="266"/>
      <c r="BD71" s="268"/>
      <c r="BE71" s="268"/>
      <c r="BF71" s="268"/>
      <c r="BG71" s="266"/>
      <c r="BH71" s="267"/>
    </row>
    <row r="72" spans="1:60" ht="12.75">
      <c r="A72" s="161"/>
      <c r="B72" s="266"/>
      <c r="C72" s="266"/>
      <c r="D72" s="266"/>
      <c r="E72" s="266"/>
      <c r="F72" s="266"/>
      <c r="G72" s="266"/>
      <c r="H72" s="266"/>
      <c r="I72" s="266"/>
      <c r="J72" s="267"/>
      <c r="L72" s="268"/>
      <c r="M72" s="268"/>
      <c r="N72" s="268"/>
      <c r="O72" s="266"/>
      <c r="P72" s="268"/>
      <c r="Q72" s="268"/>
      <c r="R72" s="268"/>
      <c r="S72" s="266"/>
      <c r="T72" s="267"/>
      <c r="V72" s="268"/>
      <c r="W72" s="268"/>
      <c r="X72" s="268"/>
      <c r="Y72" s="266"/>
      <c r="Z72" s="268"/>
      <c r="AA72" s="268"/>
      <c r="AB72" s="268"/>
      <c r="AC72" s="266"/>
      <c r="AD72" s="267"/>
      <c r="AF72" s="268"/>
      <c r="AG72" s="268"/>
      <c r="AH72" s="268"/>
      <c r="AI72" s="266"/>
      <c r="AJ72" s="268"/>
      <c r="AK72" s="268"/>
      <c r="AL72" s="268"/>
      <c r="AM72" s="266"/>
      <c r="AN72" s="267"/>
      <c r="AP72" s="268"/>
      <c r="AQ72" s="268"/>
      <c r="AR72" s="268"/>
      <c r="AS72" s="266"/>
      <c r="AT72" s="268"/>
      <c r="AU72" s="268"/>
      <c r="AV72" s="268"/>
      <c r="AW72" s="266"/>
      <c r="AX72" s="267"/>
      <c r="AZ72" s="268"/>
      <c r="BA72" s="268"/>
      <c r="BB72" s="268"/>
      <c r="BC72" s="266"/>
      <c r="BD72" s="268"/>
      <c r="BE72" s="268"/>
      <c r="BF72" s="268"/>
      <c r="BG72" s="266"/>
      <c r="BH72" s="267"/>
    </row>
    <row r="73" spans="1:60" ht="12.75">
      <c r="A73" s="161"/>
      <c r="B73" s="266"/>
      <c r="C73" s="266"/>
      <c r="D73" s="266"/>
      <c r="E73" s="266"/>
      <c r="F73" s="266"/>
      <c r="G73" s="266"/>
      <c r="H73" s="266"/>
      <c r="I73" s="266"/>
      <c r="J73" s="267"/>
      <c r="L73" s="268"/>
      <c r="M73" s="268"/>
      <c r="N73" s="268"/>
      <c r="O73" s="266"/>
      <c r="P73" s="268"/>
      <c r="Q73" s="268"/>
      <c r="R73" s="268"/>
      <c r="S73" s="266"/>
      <c r="T73" s="267"/>
      <c r="V73" s="268"/>
      <c r="W73" s="268"/>
      <c r="X73" s="268"/>
      <c r="Y73" s="266"/>
      <c r="Z73" s="268"/>
      <c r="AA73" s="268"/>
      <c r="AB73" s="268"/>
      <c r="AC73" s="266"/>
      <c r="AD73" s="267"/>
      <c r="AF73" s="268"/>
      <c r="AG73" s="268"/>
      <c r="AH73" s="268"/>
      <c r="AI73" s="266"/>
      <c r="AJ73" s="268"/>
      <c r="AK73" s="268"/>
      <c r="AL73" s="268"/>
      <c r="AM73" s="266"/>
      <c r="AN73" s="267"/>
      <c r="AP73" s="268"/>
      <c r="AQ73" s="268"/>
      <c r="AR73" s="268"/>
      <c r="AS73" s="266"/>
      <c r="AT73" s="268"/>
      <c r="AU73" s="268"/>
      <c r="AV73" s="268"/>
      <c r="AW73" s="266"/>
      <c r="AX73" s="267"/>
      <c r="AZ73" s="268"/>
      <c r="BA73" s="268"/>
      <c r="BB73" s="268"/>
      <c r="BC73" s="266"/>
      <c r="BD73" s="268"/>
      <c r="BE73" s="268"/>
      <c r="BF73" s="268"/>
      <c r="BG73" s="266"/>
      <c r="BH73" s="267"/>
    </row>
    <row r="74" spans="1:60" ht="12.75">
      <c r="A74" s="161"/>
      <c r="B74" s="266"/>
      <c r="C74" s="266"/>
      <c r="D74" s="266"/>
      <c r="E74" s="266"/>
      <c r="F74" s="266"/>
      <c r="G74" s="266"/>
      <c r="H74" s="266"/>
      <c r="I74" s="266"/>
      <c r="J74" s="267"/>
      <c r="L74" s="268"/>
      <c r="M74" s="268"/>
      <c r="N74" s="268"/>
      <c r="O74" s="266"/>
      <c r="P74" s="268"/>
      <c r="Q74" s="268"/>
      <c r="R74" s="268"/>
      <c r="S74" s="266"/>
      <c r="T74" s="267"/>
      <c r="V74" s="268"/>
      <c r="W74" s="268"/>
      <c r="X74" s="268"/>
      <c r="Y74" s="266"/>
      <c r="Z74" s="268"/>
      <c r="AA74" s="268"/>
      <c r="AB74" s="268"/>
      <c r="AC74" s="266"/>
      <c r="AD74" s="267"/>
      <c r="AF74" s="268"/>
      <c r="AG74" s="268"/>
      <c r="AH74" s="268"/>
      <c r="AI74" s="266"/>
      <c r="AJ74" s="268"/>
      <c r="AK74" s="268"/>
      <c r="AL74" s="268"/>
      <c r="AM74" s="266"/>
      <c r="AN74" s="267"/>
      <c r="AP74" s="268"/>
      <c r="AQ74" s="268"/>
      <c r="AR74" s="268"/>
      <c r="AS74" s="266"/>
      <c r="AT74" s="268"/>
      <c r="AU74" s="268"/>
      <c r="AV74" s="268"/>
      <c r="AW74" s="266"/>
      <c r="AX74" s="267"/>
      <c r="AZ74" s="268"/>
      <c r="BA74" s="268"/>
      <c r="BB74" s="268"/>
      <c r="BC74" s="266"/>
      <c r="BD74" s="268"/>
      <c r="BE74" s="268"/>
      <c r="BF74" s="268"/>
      <c r="BG74" s="266"/>
      <c r="BH74" s="267"/>
    </row>
    <row r="75" spans="1:60" ht="12.75">
      <c r="A75" s="161"/>
      <c r="B75" s="266"/>
      <c r="C75" s="266"/>
      <c r="D75" s="266"/>
      <c r="E75" s="266"/>
      <c r="F75" s="266"/>
      <c r="G75" s="266"/>
      <c r="H75" s="266"/>
      <c r="I75" s="266"/>
      <c r="J75" s="267"/>
      <c r="L75" s="268"/>
      <c r="M75" s="268"/>
      <c r="N75" s="268"/>
      <c r="O75" s="266"/>
      <c r="P75" s="268"/>
      <c r="Q75" s="268"/>
      <c r="R75" s="268"/>
      <c r="S75" s="266"/>
      <c r="T75" s="267"/>
      <c r="V75" s="268"/>
      <c r="W75" s="268"/>
      <c r="X75" s="268"/>
      <c r="Y75" s="266"/>
      <c r="Z75" s="268"/>
      <c r="AA75" s="268"/>
      <c r="AB75" s="268"/>
      <c r="AC75" s="266"/>
      <c r="AD75" s="267"/>
      <c r="AF75" s="268"/>
      <c r="AG75" s="268"/>
      <c r="AH75" s="268"/>
      <c r="AI75" s="266"/>
      <c r="AJ75" s="268"/>
      <c r="AK75" s="268"/>
      <c r="AL75" s="268"/>
      <c r="AM75" s="266"/>
      <c r="AN75" s="267"/>
      <c r="AP75" s="268"/>
      <c r="AQ75" s="268"/>
      <c r="AR75" s="268"/>
      <c r="AS75" s="266"/>
      <c r="AT75" s="268"/>
      <c r="AU75" s="268"/>
      <c r="AV75" s="268"/>
      <c r="AW75" s="266"/>
      <c r="AX75" s="267"/>
      <c r="AZ75" s="268"/>
      <c r="BA75" s="268"/>
      <c r="BB75" s="268"/>
      <c r="BC75" s="266"/>
      <c r="BD75" s="268"/>
      <c r="BE75" s="268"/>
      <c r="BF75" s="268"/>
      <c r="BG75" s="266"/>
      <c r="BH75" s="267"/>
    </row>
    <row r="76" spans="1:60" ht="12.75">
      <c r="A76" s="161"/>
      <c r="B76" s="266"/>
      <c r="C76" s="266"/>
      <c r="D76" s="266"/>
      <c r="E76" s="266"/>
      <c r="F76" s="266"/>
      <c r="G76" s="266"/>
      <c r="H76" s="266"/>
      <c r="I76" s="266"/>
      <c r="J76" s="267"/>
      <c r="L76" s="268"/>
      <c r="M76" s="268"/>
      <c r="N76" s="268"/>
      <c r="O76" s="266"/>
      <c r="P76" s="268"/>
      <c r="Q76" s="268"/>
      <c r="R76" s="268"/>
      <c r="S76" s="266"/>
      <c r="T76" s="267"/>
      <c r="V76" s="268"/>
      <c r="W76" s="268"/>
      <c r="X76" s="268"/>
      <c r="Y76" s="266"/>
      <c r="Z76" s="268"/>
      <c r="AA76" s="268"/>
      <c r="AB76" s="268"/>
      <c r="AC76" s="266"/>
      <c r="AD76" s="267"/>
      <c r="AF76" s="268"/>
      <c r="AG76" s="268"/>
      <c r="AH76" s="268"/>
      <c r="AI76" s="266"/>
      <c r="AJ76" s="268"/>
      <c r="AK76" s="268"/>
      <c r="AL76" s="268"/>
      <c r="AM76" s="266"/>
      <c r="AN76" s="267"/>
      <c r="AP76" s="268"/>
      <c r="AQ76" s="268"/>
      <c r="AR76" s="268"/>
      <c r="AS76" s="266"/>
      <c r="AT76" s="268"/>
      <c r="AU76" s="268"/>
      <c r="AV76" s="268"/>
      <c r="AW76" s="266"/>
      <c r="AX76" s="267"/>
      <c r="AZ76" s="268"/>
      <c r="BA76" s="268"/>
      <c r="BB76" s="268"/>
      <c r="BC76" s="266"/>
      <c r="BD76" s="268"/>
      <c r="BE76" s="268"/>
      <c r="BF76" s="268"/>
      <c r="BG76" s="266"/>
      <c r="BH76" s="267"/>
    </row>
    <row r="77" spans="1:60" ht="12.75">
      <c r="A77" s="161"/>
      <c r="B77" s="266"/>
      <c r="C77" s="266"/>
      <c r="D77" s="266"/>
      <c r="E77" s="266"/>
      <c r="F77" s="266"/>
      <c r="G77" s="266"/>
      <c r="H77" s="266"/>
      <c r="I77" s="266"/>
      <c r="J77" s="267"/>
      <c r="L77" s="268"/>
      <c r="M77" s="268"/>
      <c r="N77" s="268"/>
      <c r="O77" s="266"/>
      <c r="P77" s="268"/>
      <c r="Q77" s="268"/>
      <c r="R77" s="268"/>
      <c r="S77" s="266"/>
      <c r="T77" s="267"/>
      <c r="V77" s="268"/>
      <c r="W77" s="268"/>
      <c r="X77" s="268"/>
      <c r="Y77" s="266"/>
      <c r="Z77" s="268"/>
      <c r="AA77" s="268"/>
      <c r="AB77" s="268"/>
      <c r="AC77" s="266"/>
      <c r="AD77" s="267"/>
      <c r="AF77" s="268"/>
      <c r="AG77" s="268"/>
      <c r="AH77" s="268"/>
      <c r="AI77" s="266"/>
      <c r="AJ77" s="268"/>
      <c r="AK77" s="268"/>
      <c r="AL77" s="268"/>
      <c r="AM77" s="266"/>
      <c r="AN77" s="267"/>
      <c r="AP77" s="268"/>
      <c r="AQ77" s="268"/>
      <c r="AR77" s="268"/>
      <c r="AS77" s="266"/>
      <c r="AT77" s="268"/>
      <c r="AU77" s="268"/>
      <c r="AV77" s="268"/>
      <c r="AW77" s="266"/>
      <c r="AX77" s="267"/>
      <c r="AZ77" s="268"/>
      <c r="BA77" s="268"/>
      <c r="BB77" s="268"/>
      <c r="BC77" s="266"/>
      <c r="BD77" s="268"/>
      <c r="BE77" s="268"/>
      <c r="BF77" s="268"/>
      <c r="BG77" s="266"/>
      <c r="BH77" s="267"/>
    </row>
    <row r="78" spans="1:60" ht="12.75">
      <c r="A78" s="161"/>
      <c r="B78" s="266"/>
      <c r="C78" s="266"/>
      <c r="D78" s="266"/>
      <c r="E78" s="266"/>
      <c r="F78" s="266"/>
      <c r="G78" s="266"/>
      <c r="H78" s="266"/>
      <c r="I78" s="266"/>
      <c r="J78" s="267"/>
      <c r="L78" s="268"/>
      <c r="M78" s="268"/>
      <c r="N78" s="268"/>
      <c r="O78" s="266"/>
      <c r="P78" s="268"/>
      <c r="Q78" s="268"/>
      <c r="R78" s="268"/>
      <c r="S78" s="266"/>
      <c r="T78" s="267"/>
      <c r="V78" s="268"/>
      <c r="W78" s="268"/>
      <c r="X78" s="268"/>
      <c r="Y78" s="266"/>
      <c r="Z78" s="268"/>
      <c r="AA78" s="268"/>
      <c r="AB78" s="268"/>
      <c r="AC78" s="266"/>
      <c r="AD78" s="267"/>
      <c r="AF78" s="268"/>
      <c r="AG78" s="268"/>
      <c r="AH78" s="268"/>
      <c r="AI78" s="266"/>
      <c r="AJ78" s="268"/>
      <c r="AK78" s="268"/>
      <c r="AL78" s="268"/>
      <c r="AM78" s="266"/>
      <c r="AN78" s="267"/>
      <c r="AP78" s="268"/>
      <c r="AQ78" s="268"/>
      <c r="AR78" s="268"/>
      <c r="AS78" s="266"/>
      <c r="AT78" s="268"/>
      <c r="AU78" s="268"/>
      <c r="AV78" s="268"/>
      <c r="AW78" s="266"/>
      <c r="AX78" s="267"/>
      <c r="AZ78" s="268"/>
      <c r="BA78" s="268"/>
      <c r="BB78" s="268"/>
      <c r="BC78" s="266"/>
      <c r="BD78" s="268"/>
      <c r="BE78" s="268"/>
      <c r="BF78" s="268"/>
      <c r="BG78" s="266"/>
      <c r="BH78" s="267"/>
    </row>
    <row r="79" spans="1:60" ht="12.75">
      <c r="A79" s="161"/>
      <c r="B79" s="266"/>
      <c r="C79" s="266"/>
      <c r="D79" s="266"/>
      <c r="E79" s="266"/>
      <c r="F79" s="266"/>
      <c r="G79" s="266"/>
      <c r="H79" s="266"/>
      <c r="I79" s="266"/>
      <c r="J79" s="267"/>
      <c r="L79" s="268"/>
      <c r="M79" s="268"/>
      <c r="N79" s="268"/>
      <c r="O79" s="266"/>
      <c r="P79" s="268"/>
      <c r="Q79" s="268"/>
      <c r="R79" s="268"/>
      <c r="S79" s="266"/>
      <c r="T79" s="267"/>
      <c r="V79" s="268"/>
      <c r="W79" s="268"/>
      <c r="X79" s="268"/>
      <c r="Y79" s="266"/>
      <c r="Z79" s="268"/>
      <c r="AA79" s="268"/>
      <c r="AB79" s="268"/>
      <c r="AC79" s="266"/>
      <c r="AD79" s="267"/>
      <c r="AF79" s="268"/>
      <c r="AG79" s="268"/>
      <c r="AH79" s="268"/>
      <c r="AI79" s="266"/>
      <c r="AJ79" s="268"/>
      <c r="AK79" s="268"/>
      <c r="AL79" s="268"/>
      <c r="AM79" s="266"/>
      <c r="AN79" s="267"/>
      <c r="AP79" s="268"/>
      <c r="AQ79" s="268"/>
      <c r="AR79" s="268"/>
      <c r="AS79" s="266"/>
      <c r="AT79" s="268"/>
      <c r="AU79" s="268"/>
      <c r="AV79" s="268"/>
      <c r="AW79" s="266"/>
      <c r="AX79" s="267"/>
      <c r="AZ79" s="268"/>
      <c r="BA79" s="268"/>
      <c r="BB79" s="268"/>
      <c r="BC79" s="266"/>
      <c r="BD79" s="268"/>
      <c r="BE79" s="268"/>
      <c r="BF79" s="268"/>
      <c r="BG79" s="266"/>
      <c r="BH79" s="267"/>
    </row>
    <row r="80" spans="1:60" ht="12.75">
      <c r="A80" s="161"/>
      <c r="B80" s="266"/>
      <c r="C80" s="266"/>
      <c r="D80" s="266"/>
      <c r="E80" s="266"/>
      <c r="F80" s="266"/>
      <c r="G80" s="266"/>
      <c r="H80" s="266"/>
      <c r="I80" s="266"/>
      <c r="J80" s="267"/>
      <c r="L80" s="268"/>
      <c r="M80" s="268"/>
      <c r="N80" s="268"/>
      <c r="O80" s="266"/>
      <c r="P80" s="268"/>
      <c r="Q80" s="268"/>
      <c r="R80" s="268"/>
      <c r="S80" s="266"/>
      <c r="T80" s="267"/>
      <c r="V80" s="268"/>
      <c r="W80" s="268"/>
      <c r="X80" s="268"/>
      <c r="Y80" s="266"/>
      <c r="Z80" s="268"/>
      <c r="AA80" s="268"/>
      <c r="AB80" s="268"/>
      <c r="AC80" s="266"/>
      <c r="AD80" s="267"/>
      <c r="AF80" s="268"/>
      <c r="AG80" s="268"/>
      <c r="AH80" s="268"/>
      <c r="AI80" s="266"/>
      <c r="AJ80" s="268"/>
      <c r="AK80" s="268"/>
      <c r="AL80" s="268"/>
      <c r="AM80" s="266"/>
      <c r="AN80" s="267"/>
      <c r="AP80" s="268"/>
      <c r="AQ80" s="268"/>
      <c r="AR80" s="268"/>
      <c r="AS80" s="266"/>
      <c r="AT80" s="268"/>
      <c r="AU80" s="268"/>
      <c r="AV80" s="268"/>
      <c r="AW80" s="266"/>
      <c r="AX80" s="267"/>
      <c r="AZ80" s="268"/>
      <c r="BA80" s="268"/>
      <c r="BB80" s="268"/>
      <c r="BC80" s="266"/>
      <c r="BD80" s="268"/>
      <c r="BE80" s="268"/>
      <c r="BF80" s="268"/>
      <c r="BG80" s="266"/>
      <c r="BH80" s="267"/>
    </row>
    <row r="81" spans="1:60" ht="12.75">
      <c r="A81" s="161"/>
      <c r="B81" s="266"/>
      <c r="C81" s="266"/>
      <c r="D81" s="266"/>
      <c r="E81" s="266"/>
      <c r="F81" s="266"/>
      <c r="G81" s="266"/>
      <c r="H81" s="266"/>
      <c r="I81" s="266"/>
      <c r="J81" s="267"/>
      <c r="L81" s="268"/>
      <c r="M81" s="268"/>
      <c r="N81" s="268"/>
      <c r="O81" s="266"/>
      <c r="P81" s="268"/>
      <c r="Q81" s="268"/>
      <c r="R81" s="268"/>
      <c r="S81" s="266"/>
      <c r="T81" s="267"/>
      <c r="V81" s="268"/>
      <c r="W81" s="268"/>
      <c r="X81" s="268"/>
      <c r="Y81" s="266"/>
      <c r="Z81" s="268"/>
      <c r="AA81" s="268"/>
      <c r="AB81" s="268"/>
      <c r="AC81" s="266"/>
      <c r="AD81" s="267"/>
      <c r="AF81" s="268"/>
      <c r="AG81" s="268"/>
      <c r="AH81" s="268"/>
      <c r="AI81" s="266"/>
      <c r="AJ81" s="268"/>
      <c r="AK81" s="268"/>
      <c r="AL81" s="268"/>
      <c r="AM81" s="266"/>
      <c r="AN81" s="267"/>
      <c r="AP81" s="268"/>
      <c r="AQ81" s="268"/>
      <c r="AR81" s="268"/>
      <c r="AS81" s="266"/>
      <c r="AT81" s="268"/>
      <c r="AU81" s="268"/>
      <c r="AV81" s="268"/>
      <c r="AW81" s="266"/>
      <c r="AX81" s="267"/>
      <c r="AZ81" s="268"/>
      <c r="BA81" s="268"/>
      <c r="BB81" s="268"/>
      <c r="BC81" s="266"/>
      <c r="BD81" s="268"/>
      <c r="BE81" s="268"/>
      <c r="BF81" s="268"/>
      <c r="BG81" s="266"/>
      <c r="BH81" s="267"/>
    </row>
    <row r="82" spans="1:60" ht="12.75">
      <c r="A82" s="161"/>
      <c r="B82" s="266"/>
      <c r="C82" s="266"/>
      <c r="D82" s="266"/>
      <c r="E82" s="266"/>
      <c r="F82" s="266"/>
      <c r="G82" s="266"/>
      <c r="H82" s="266"/>
      <c r="I82" s="266"/>
      <c r="J82" s="267"/>
      <c r="L82" s="268"/>
      <c r="M82" s="268"/>
      <c r="N82" s="268"/>
      <c r="O82" s="266"/>
      <c r="P82" s="268"/>
      <c r="Q82" s="268"/>
      <c r="R82" s="268"/>
      <c r="S82" s="266"/>
      <c r="T82" s="267"/>
      <c r="V82" s="268"/>
      <c r="W82" s="268"/>
      <c r="X82" s="268"/>
      <c r="Y82" s="266"/>
      <c r="Z82" s="268"/>
      <c r="AA82" s="268"/>
      <c r="AB82" s="268"/>
      <c r="AC82" s="266"/>
      <c r="AD82" s="267"/>
      <c r="AF82" s="268"/>
      <c r="AG82" s="268"/>
      <c r="AH82" s="268"/>
      <c r="AI82" s="266"/>
      <c r="AJ82" s="268"/>
      <c r="AK82" s="268"/>
      <c r="AL82" s="268"/>
      <c r="AM82" s="266"/>
      <c r="AN82" s="267"/>
      <c r="AP82" s="268"/>
      <c r="AQ82" s="268"/>
      <c r="AR82" s="268"/>
      <c r="AS82" s="266"/>
      <c r="AT82" s="268"/>
      <c r="AU82" s="268"/>
      <c r="AV82" s="268"/>
      <c r="AW82" s="266"/>
      <c r="AX82" s="267"/>
      <c r="AZ82" s="268"/>
      <c r="BA82" s="268"/>
      <c r="BB82" s="268"/>
      <c r="BC82" s="266"/>
      <c r="BD82" s="268"/>
      <c r="BE82" s="268"/>
      <c r="BF82" s="268"/>
      <c r="BG82" s="266"/>
      <c r="BH82" s="267"/>
    </row>
    <row r="83" spans="1:60" ht="12.75">
      <c r="A83" s="161"/>
      <c r="B83" s="266"/>
      <c r="C83" s="266"/>
      <c r="D83" s="266"/>
      <c r="E83" s="266"/>
      <c r="F83" s="266"/>
      <c r="G83" s="266"/>
      <c r="H83" s="266"/>
      <c r="I83" s="266"/>
      <c r="J83" s="267"/>
      <c r="L83" s="268"/>
      <c r="M83" s="268"/>
      <c r="N83" s="268"/>
      <c r="O83" s="266"/>
      <c r="P83" s="268"/>
      <c r="Q83" s="268"/>
      <c r="R83" s="268"/>
      <c r="S83" s="266"/>
      <c r="T83" s="267"/>
      <c r="V83" s="268"/>
      <c r="W83" s="268"/>
      <c r="X83" s="268"/>
      <c r="Y83" s="266"/>
      <c r="Z83" s="268"/>
      <c r="AA83" s="268"/>
      <c r="AB83" s="268"/>
      <c r="AC83" s="266"/>
      <c r="AD83" s="267"/>
      <c r="AF83" s="268"/>
      <c r="AG83" s="268"/>
      <c r="AH83" s="268"/>
      <c r="AI83" s="266"/>
      <c r="AJ83" s="268"/>
      <c r="AK83" s="268"/>
      <c r="AL83" s="268"/>
      <c r="AM83" s="266"/>
      <c r="AN83" s="267"/>
      <c r="AP83" s="268"/>
      <c r="AQ83" s="268"/>
      <c r="AR83" s="268"/>
      <c r="AS83" s="266"/>
      <c r="AT83" s="268"/>
      <c r="AU83" s="268"/>
      <c r="AV83" s="268"/>
      <c r="AW83" s="266"/>
      <c r="AX83" s="267"/>
      <c r="AZ83" s="268"/>
      <c r="BA83" s="268"/>
      <c r="BB83" s="268"/>
      <c r="BC83" s="266"/>
      <c r="BD83" s="268"/>
      <c r="BE83" s="268"/>
      <c r="BF83" s="268"/>
      <c r="BG83" s="266"/>
      <c r="BH83" s="267"/>
    </row>
    <row r="84" spans="1:60" ht="12.75">
      <c r="A84" s="161"/>
      <c r="B84" s="266"/>
      <c r="C84" s="266"/>
      <c r="D84" s="266"/>
      <c r="E84" s="266"/>
      <c r="F84" s="266"/>
      <c r="G84" s="266"/>
      <c r="H84" s="266"/>
      <c r="I84" s="266"/>
      <c r="J84" s="267"/>
      <c r="L84" s="268"/>
      <c r="M84" s="268"/>
      <c r="N84" s="268"/>
      <c r="O84" s="266"/>
      <c r="P84" s="268"/>
      <c r="Q84" s="268"/>
      <c r="R84" s="268"/>
      <c r="S84" s="266"/>
      <c r="T84" s="267"/>
      <c r="V84" s="268"/>
      <c r="W84" s="268"/>
      <c r="X84" s="268"/>
      <c r="Y84" s="266"/>
      <c r="Z84" s="268"/>
      <c r="AA84" s="268"/>
      <c r="AB84" s="268"/>
      <c r="AC84" s="266"/>
      <c r="AD84" s="267"/>
      <c r="AF84" s="268"/>
      <c r="AG84" s="268"/>
      <c r="AH84" s="268"/>
      <c r="AI84" s="266"/>
      <c r="AJ84" s="268"/>
      <c r="AK84" s="268"/>
      <c r="AL84" s="268"/>
      <c r="AM84" s="266"/>
      <c r="AN84" s="267"/>
      <c r="AP84" s="268"/>
      <c r="AQ84" s="268"/>
      <c r="AR84" s="268"/>
      <c r="AS84" s="266"/>
      <c r="AT84" s="268"/>
      <c r="AU84" s="268"/>
      <c r="AV84" s="268"/>
      <c r="AW84" s="266"/>
      <c r="AX84" s="267"/>
      <c r="AZ84" s="268"/>
      <c r="BA84" s="268"/>
      <c r="BB84" s="268"/>
      <c r="BC84" s="266"/>
      <c r="BD84" s="268"/>
      <c r="BE84" s="268"/>
      <c r="BF84" s="268"/>
      <c r="BG84" s="266"/>
      <c r="BH84" s="267"/>
    </row>
    <row r="85" spans="1:60" ht="12.75">
      <c r="A85" s="161"/>
      <c r="B85" s="266"/>
      <c r="C85" s="266"/>
      <c r="D85" s="266"/>
      <c r="E85" s="266"/>
      <c r="F85" s="266"/>
      <c r="G85" s="266"/>
      <c r="H85" s="266"/>
      <c r="I85" s="266"/>
      <c r="J85" s="267"/>
      <c r="L85" s="268"/>
      <c r="M85" s="268"/>
      <c r="N85" s="268"/>
      <c r="O85" s="266"/>
      <c r="P85" s="268"/>
      <c r="Q85" s="268"/>
      <c r="R85" s="268"/>
      <c r="S85" s="266"/>
      <c r="T85" s="267"/>
      <c r="V85" s="268"/>
      <c r="W85" s="268"/>
      <c r="X85" s="268"/>
      <c r="Y85" s="266"/>
      <c r="Z85" s="268"/>
      <c r="AA85" s="268"/>
      <c r="AB85" s="268"/>
      <c r="AC85" s="266"/>
      <c r="AD85" s="267"/>
      <c r="AF85" s="268"/>
      <c r="AG85" s="268"/>
      <c r="AH85" s="268"/>
      <c r="AI85" s="266"/>
      <c r="AJ85" s="268"/>
      <c r="AK85" s="268"/>
      <c r="AL85" s="268"/>
      <c r="AM85" s="266"/>
      <c r="AN85" s="267"/>
      <c r="AP85" s="268"/>
      <c r="AQ85" s="268"/>
      <c r="AR85" s="268"/>
      <c r="AS85" s="266"/>
      <c r="AT85" s="268"/>
      <c r="AU85" s="268"/>
      <c r="AV85" s="268"/>
      <c r="AW85" s="266"/>
      <c r="AX85" s="267"/>
      <c r="AZ85" s="268"/>
      <c r="BA85" s="268"/>
      <c r="BB85" s="268"/>
      <c r="BC85" s="266"/>
      <c r="BD85" s="268"/>
      <c r="BE85" s="268"/>
      <c r="BF85" s="268"/>
      <c r="BG85" s="266"/>
      <c r="BH85" s="267"/>
    </row>
    <row r="86" spans="1:60" ht="12.75">
      <c r="A86" s="161"/>
      <c r="B86" s="266"/>
      <c r="C86" s="266"/>
      <c r="D86" s="266"/>
      <c r="E86" s="266"/>
      <c r="F86" s="266"/>
      <c r="G86" s="266"/>
      <c r="H86" s="266"/>
      <c r="I86" s="266"/>
      <c r="J86" s="267"/>
      <c r="L86" s="268"/>
      <c r="M86" s="268"/>
      <c r="N86" s="268"/>
      <c r="O86" s="266"/>
      <c r="P86" s="268"/>
      <c r="Q86" s="268"/>
      <c r="R86" s="268"/>
      <c r="S86" s="266"/>
      <c r="T86" s="267"/>
      <c r="V86" s="268"/>
      <c r="W86" s="268"/>
      <c r="X86" s="268"/>
      <c r="Y86" s="266"/>
      <c r="Z86" s="268"/>
      <c r="AA86" s="268"/>
      <c r="AB86" s="268"/>
      <c r="AC86" s="266"/>
      <c r="AD86" s="267"/>
      <c r="AF86" s="268"/>
      <c r="AG86" s="268"/>
      <c r="AH86" s="268"/>
      <c r="AI86" s="266"/>
      <c r="AJ86" s="268"/>
      <c r="AK86" s="268"/>
      <c r="AL86" s="268"/>
      <c r="AM86" s="266"/>
      <c r="AN86" s="267"/>
      <c r="AP86" s="268"/>
      <c r="AQ86" s="268"/>
      <c r="AR86" s="268"/>
      <c r="AS86" s="266"/>
      <c r="AT86" s="268"/>
      <c r="AU86" s="268"/>
      <c r="AV86" s="268"/>
      <c r="AW86" s="266"/>
      <c r="AX86" s="267"/>
      <c r="AZ86" s="268"/>
      <c r="BA86" s="268"/>
      <c r="BB86" s="268"/>
      <c r="BC86" s="266"/>
      <c r="BD86" s="268"/>
      <c r="BE86" s="268"/>
      <c r="BF86" s="268"/>
      <c r="BG86" s="266"/>
      <c r="BH86" s="267"/>
    </row>
    <row r="87" spans="1:60" ht="12.75">
      <c r="A87" s="161"/>
      <c r="B87" s="266"/>
      <c r="C87" s="266"/>
      <c r="D87" s="266"/>
      <c r="E87" s="266"/>
      <c r="F87" s="266"/>
      <c r="G87" s="266"/>
      <c r="H87" s="266"/>
      <c r="I87" s="266"/>
      <c r="J87" s="267"/>
      <c r="L87" s="268"/>
      <c r="M87" s="268"/>
      <c r="N87" s="268"/>
      <c r="O87" s="266"/>
      <c r="P87" s="268"/>
      <c r="Q87" s="268"/>
      <c r="R87" s="268"/>
      <c r="S87" s="266"/>
      <c r="T87" s="267"/>
      <c r="V87" s="268"/>
      <c r="W87" s="268"/>
      <c r="X87" s="268"/>
      <c r="Y87" s="266"/>
      <c r="Z87" s="268"/>
      <c r="AA87" s="268"/>
      <c r="AB87" s="268"/>
      <c r="AC87" s="266"/>
      <c r="AD87" s="267"/>
      <c r="AF87" s="268"/>
      <c r="AG87" s="268"/>
      <c r="AH87" s="268"/>
      <c r="AI87" s="266"/>
      <c r="AJ87" s="268"/>
      <c r="AK87" s="268"/>
      <c r="AL87" s="268"/>
      <c r="AM87" s="266"/>
      <c r="AN87" s="267"/>
      <c r="AP87" s="268"/>
      <c r="AQ87" s="268"/>
      <c r="AR87" s="268"/>
      <c r="AS87" s="266"/>
      <c r="AT87" s="268"/>
      <c r="AU87" s="268"/>
      <c r="AV87" s="268"/>
      <c r="AW87" s="266"/>
      <c r="AX87" s="267"/>
      <c r="AZ87" s="268"/>
      <c r="BA87" s="268"/>
      <c r="BB87" s="268"/>
      <c r="BC87" s="266"/>
      <c r="BD87" s="268"/>
      <c r="BE87" s="268"/>
      <c r="BF87" s="268"/>
      <c r="BG87" s="266"/>
      <c r="BH87" s="267"/>
    </row>
    <row r="88" spans="1:60" ht="12.75">
      <c r="A88" s="161"/>
      <c r="B88" s="266"/>
      <c r="C88" s="266"/>
      <c r="D88" s="266"/>
      <c r="E88" s="266"/>
      <c r="F88" s="266"/>
      <c r="G88" s="266"/>
      <c r="H88" s="266"/>
      <c r="I88" s="266"/>
      <c r="J88" s="267"/>
      <c r="L88" s="268"/>
      <c r="M88" s="268"/>
      <c r="N88" s="268"/>
      <c r="O88" s="266"/>
      <c r="P88" s="268"/>
      <c r="Q88" s="268"/>
      <c r="R88" s="268"/>
      <c r="S88" s="266"/>
      <c r="T88" s="267"/>
      <c r="V88" s="268"/>
      <c r="W88" s="268"/>
      <c r="X88" s="268"/>
      <c r="Y88" s="266"/>
      <c r="Z88" s="268"/>
      <c r="AA88" s="268"/>
      <c r="AB88" s="268"/>
      <c r="AC88" s="266"/>
      <c r="AD88" s="267"/>
      <c r="AF88" s="268"/>
      <c r="AG88" s="268"/>
      <c r="AH88" s="268"/>
      <c r="AI88" s="266"/>
      <c r="AJ88" s="268"/>
      <c r="AK88" s="268"/>
      <c r="AL88" s="268"/>
      <c r="AM88" s="266"/>
      <c r="AN88" s="267"/>
      <c r="AP88" s="268"/>
      <c r="AQ88" s="268"/>
      <c r="AR88" s="268"/>
      <c r="AS88" s="266"/>
      <c r="AT88" s="268"/>
      <c r="AU88" s="268"/>
      <c r="AV88" s="268"/>
      <c r="AW88" s="266"/>
      <c r="AX88" s="267"/>
      <c r="AZ88" s="268"/>
      <c r="BA88" s="268"/>
      <c r="BB88" s="268"/>
      <c r="BC88" s="266"/>
      <c r="BD88" s="268"/>
      <c r="BE88" s="268"/>
      <c r="BF88" s="268"/>
      <c r="BG88" s="266"/>
      <c r="BH88" s="267"/>
    </row>
    <row r="89" spans="1:60" ht="12.75">
      <c r="A89" s="161"/>
      <c r="B89" s="266"/>
      <c r="C89" s="266"/>
      <c r="D89" s="266"/>
      <c r="E89" s="266"/>
      <c r="F89" s="266"/>
      <c r="G89" s="266"/>
      <c r="H89" s="266"/>
      <c r="I89" s="266"/>
      <c r="J89" s="267"/>
      <c r="L89" s="268"/>
      <c r="M89" s="268"/>
      <c r="N89" s="268"/>
      <c r="O89" s="266"/>
      <c r="P89" s="268"/>
      <c r="Q89" s="268"/>
      <c r="R89" s="268"/>
      <c r="S89" s="266"/>
      <c r="T89" s="267"/>
      <c r="V89" s="268"/>
      <c r="W89" s="268"/>
      <c r="X89" s="268"/>
      <c r="Y89" s="266"/>
      <c r="Z89" s="268"/>
      <c r="AA89" s="268"/>
      <c r="AB89" s="268"/>
      <c r="AC89" s="266"/>
      <c r="AD89" s="267"/>
      <c r="AF89" s="268"/>
      <c r="AG89" s="268"/>
      <c r="AH89" s="268"/>
      <c r="AI89" s="266"/>
      <c r="AJ89" s="268"/>
      <c r="AK89" s="268"/>
      <c r="AL89" s="268"/>
      <c r="AM89" s="266"/>
      <c r="AN89" s="267"/>
      <c r="AP89" s="268"/>
      <c r="AQ89" s="268"/>
      <c r="AR89" s="268"/>
      <c r="AS89" s="266"/>
      <c r="AT89" s="268"/>
      <c r="AU89" s="268"/>
      <c r="AV89" s="268"/>
      <c r="AW89" s="266"/>
      <c r="AX89" s="267"/>
      <c r="AZ89" s="268"/>
      <c r="BA89" s="268"/>
      <c r="BB89" s="268"/>
      <c r="BC89" s="266"/>
      <c r="BD89" s="268"/>
      <c r="BE89" s="268"/>
      <c r="BF89" s="268"/>
      <c r="BG89" s="266"/>
      <c r="BH89" s="267"/>
    </row>
    <row r="90" spans="1:60" ht="12.75">
      <c r="A90" s="161"/>
      <c r="B90" s="266"/>
      <c r="C90" s="266"/>
      <c r="D90" s="266"/>
      <c r="E90" s="266"/>
      <c r="F90" s="266"/>
      <c r="G90" s="266"/>
      <c r="H90" s="266"/>
      <c r="I90" s="266"/>
      <c r="J90" s="267"/>
      <c r="L90" s="268"/>
      <c r="M90" s="268"/>
      <c r="N90" s="268"/>
      <c r="O90" s="266"/>
      <c r="P90" s="268"/>
      <c r="Q90" s="268"/>
      <c r="R90" s="268"/>
      <c r="S90" s="266"/>
      <c r="T90" s="267"/>
      <c r="V90" s="268"/>
      <c r="W90" s="268"/>
      <c r="X90" s="268"/>
      <c r="Y90" s="266"/>
      <c r="Z90" s="268"/>
      <c r="AA90" s="268"/>
      <c r="AB90" s="268"/>
      <c r="AC90" s="266"/>
      <c r="AD90" s="267"/>
      <c r="AF90" s="268"/>
      <c r="AG90" s="268"/>
      <c r="AH90" s="268"/>
      <c r="AI90" s="266"/>
      <c r="AJ90" s="268"/>
      <c r="AK90" s="268"/>
      <c r="AL90" s="268"/>
      <c r="AM90" s="266"/>
      <c r="AN90" s="267"/>
      <c r="AP90" s="268"/>
      <c r="AQ90" s="268"/>
      <c r="AR90" s="268"/>
      <c r="AS90" s="266"/>
      <c r="AT90" s="268"/>
      <c r="AU90" s="268"/>
      <c r="AV90" s="268"/>
      <c r="AW90" s="266"/>
      <c r="AX90" s="267"/>
      <c r="AZ90" s="268"/>
      <c r="BA90" s="268"/>
      <c r="BB90" s="268"/>
      <c r="BC90" s="266"/>
      <c r="BD90" s="268"/>
      <c r="BE90" s="268"/>
      <c r="BF90" s="268"/>
      <c r="BG90" s="266"/>
      <c r="BH90" s="267"/>
    </row>
    <row r="91" spans="1:60" ht="12.75">
      <c r="A91" s="161"/>
      <c r="B91" s="266"/>
      <c r="C91" s="266"/>
      <c r="D91" s="266"/>
      <c r="E91" s="266"/>
      <c r="F91" s="266"/>
      <c r="G91" s="266"/>
      <c r="H91" s="266"/>
      <c r="I91" s="266"/>
      <c r="J91" s="267"/>
      <c r="L91" s="268"/>
      <c r="M91" s="268"/>
      <c r="N91" s="268"/>
      <c r="O91" s="266"/>
      <c r="P91" s="268"/>
      <c r="Q91" s="268"/>
      <c r="R91" s="268"/>
      <c r="S91" s="266"/>
      <c r="T91" s="267"/>
      <c r="V91" s="268"/>
      <c r="W91" s="268"/>
      <c r="X91" s="268"/>
      <c r="Y91" s="266"/>
      <c r="Z91" s="268"/>
      <c r="AA91" s="268"/>
      <c r="AB91" s="268"/>
      <c r="AC91" s="266"/>
      <c r="AD91" s="267"/>
      <c r="AF91" s="268"/>
      <c r="AG91" s="268"/>
      <c r="AH91" s="268"/>
      <c r="AI91" s="266"/>
      <c r="AJ91" s="268"/>
      <c r="AK91" s="268"/>
      <c r="AL91" s="268"/>
      <c r="AM91" s="266"/>
      <c r="AN91" s="267"/>
      <c r="AP91" s="268"/>
      <c r="AQ91" s="268"/>
      <c r="AR91" s="268"/>
      <c r="AS91" s="266"/>
      <c r="AT91" s="268"/>
      <c r="AU91" s="268"/>
      <c r="AV91" s="268"/>
      <c r="AW91" s="266"/>
      <c r="AX91" s="267"/>
      <c r="AZ91" s="268"/>
      <c r="BA91" s="268"/>
      <c r="BB91" s="268"/>
      <c r="BC91" s="266"/>
      <c r="BD91" s="268"/>
      <c r="BE91" s="268"/>
      <c r="BF91" s="268"/>
      <c r="BG91" s="266"/>
      <c r="BH91" s="267"/>
    </row>
    <row r="92" spans="1:60" ht="12.75">
      <c r="A92" s="161"/>
      <c r="B92" s="266"/>
      <c r="C92" s="266"/>
      <c r="D92" s="266"/>
      <c r="E92" s="266"/>
      <c r="F92" s="266"/>
      <c r="G92" s="266"/>
      <c r="H92" s="266"/>
      <c r="I92" s="266"/>
      <c r="J92" s="267"/>
      <c r="L92" s="268"/>
      <c r="M92" s="268"/>
      <c r="N92" s="268"/>
      <c r="O92" s="266"/>
      <c r="P92" s="268"/>
      <c r="Q92" s="268"/>
      <c r="R92" s="268"/>
      <c r="S92" s="266"/>
      <c r="T92" s="267"/>
      <c r="V92" s="268"/>
      <c r="W92" s="268"/>
      <c r="X92" s="268"/>
      <c r="Y92" s="266"/>
      <c r="Z92" s="268"/>
      <c r="AA92" s="268"/>
      <c r="AB92" s="268"/>
      <c r="AC92" s="266"/>
      <c r="AD92" s="267"/>
      <c r="AF92" s="268"/>
      <c r="AG92" s="268"/>
      <c r="AH92" s="268"/>
      <c r="AI92" s="266"/>
      <c r="AJ92" s="268"/>
      <c r="AK92" s="268"/>
      <c r="AL92" s="268"/>
      <c r="AM92" s="266"/>
      <c r="AN92" s="267"/>
      <c r="AP92" s="268"/>
      <c r="AQ92" s="268"/>
      <c r="AR92" s="268"/>
      <c r="AS92" s="266"/>
      <c r="AT92" s="268"/>
      <c r="AU92" s="268"/>
      <c r="AV92" s="268"/>
      <c r="AW92" s="266"/>
      <c r="AX92" s="267"/>
      <c r="AZ92" s="268"/>
      <c r="BA92" s="268"/>
      <c r="BB92" s="268"/>
      <c r="BC92" s="266"/>
      <c r="BD92" s="268"/>
      <c r="BE92" s="268"/>
      <c r="BF92" s="268"/>
      <c r="BG92" s="266"/>
      <c r="BH92" s="267"/>
    </row>
    <row r="93" spans="1:60" ht="12.75">
      <c r="A93" s="161"/>
      <c r="B93" s="266"/>
      <c r="C93" s="266"/>
      <c r="D93" s="266"/>
      <c r="E93" s="266"/>
      <c r="F93" s="266"/>
      <c r="G93" s="266"/>
      <c r="H93" s="266"/>
      <c r="I93" s="266"/>
      <c r="J93" s="267"/>
      <c r="L93" s="268"/>
      <c r="M93" s="268"/>
      <c r="N93" s="268"/>
      <c r="O93" s="266"/>
      <c r="P93" s="268"/>
      <c r="Q93" s="268"/>
      <c r="R93" s="268"/>
      <c r="S93" s="266"/>
      <c r="T93" s="267"/>
      <c r="V93" s="268"/>
      <c r="W93" s="268"/>
      <c r="X93" s="268"/>
      <c r="Y93" s="266"/>
      <c r="Z93" s="268"/>
      <c r="AA93" s="268"/>
      <c r="AB93" s="268"/>
      <c r="AC93" s="266"/>
      <c r="AD93" s="267"/>
      <c r="AF93" s="268"/>
      <c r="AG93" s="268"/>
      <c r="AH93" s="268"/>
      <c r="AI93" s="266"/>
      <c r="AJ93" s="268"/>
      <c r="AK93" s="268"/>
      <c r="AL93" s="268"/>
      <c r="AM93" s="266"/>
      <c r="AN93" s="267"/>
      <c r="AP93" s="268"/>
      <c r="AQ93" s="268"/>
      <c r="AR93" s="268"/>
      <c r="AS93" s="266"/>
      <c r="AT93" s="268"/>
      <c r="AU93" s="268"/>
      <c r="AV93" s="268"/>
      <c r="AW93" s="266"/>
      <c r="AX93" s="267"/>
      <c r="AZ93" s="268"/>
      <c r="BA93" s="268"/>
      <c r="BB93" s="268"/>
      <c r="BC93" s="266"/>
      <c r="BD93" s="268"/>
      <c r="BE93" s="268"/>
      <c r="BF93" s="268"/>
      <c r="BG93" s="266"/>
      <c r="BH93" s="267"/>
    </row>
    <row r="94" spans="1:60" ht="12.75">
      <c r="A94" s="161"/>
      <c r="B94" s="266"/>
      <c r="C94" s="266"/>
      <c r="D94" s="266"/>
      <c r="E94" s="266"/>
      <c r="F94" s="266"/>
      <c r="G94" s="266"/>
      <c r="H94" s="266"/>
      <c r="I94" s="266"/>
      <c r="J94" s="267"/>
      <c r="L94" s="268"/>
      <c r="M94" s="268"/>
      <c r="N94" s="268"/>
      <c r="O94" s="266"/>
      <c r="P94" s="268"/>
      <c r="Q94" s="268"/>
      <c r="R94" s="268"/>
      <c r="S94" s="266"/>
      <c r="T94" s="267"/>
      <c r="V94" s="268"/>
      <c r="W94" s="268"/>
      <c r="X94" s="268"/>
      <c r="Y94" s="266"/>
      <c r="Z94" s="268"/>
      <c r="AA94" s="268"/>
      <c r="AB94" s="268"/>
      <c r="AC94" s="266"/>
      <c r="AD94" s="267"/>
      <c r="AF94" s="268"/>
      <c r="AG94" s="268"/>
      <c r="AH94" s="268"/>
      <c r="AI94" s="266"/>
      <c r="AJ94" s="268"/>
      <c r="AK94" s="268"/>
      <c r="AL94" s="268"/>
      <c r="AM94" s="266"/>
      <c r="AN94" s="267"/>
      <c r="AP94" s="268"/>
      <c r="AQ94" s="268"/>
      <c r="AR94" s="268"/>
      <c r="AS94" s="266"/>
      <c r="AT94" s="268"/>
      <c r="AU94" s="268"/>
      <c r="AV94" s="268"/>
      <c r="AW94" s="266"/>
      <c r="AX94" s="267"/>
      <c r="AZ94" s="268"/>
      <c r="BA94" s="268"/>
      <c r="BB94" s="268"/>
      <c r="BC94" s="266"/>
      <c r="BD94" s="268"/>
      <c r="BE94" s="268"/>
      <c r="BF94" s="268"/>
      <c r="BG94" s="266"/>
      <c r="BH94" s="267"/>
    </row>
    <row r="95" spans="1:60" ht="12.75">
      <c r="A95" s="161"/>
      <c r="B95" s="266"/>
      <c r="C95" s="266"/>
      <c r="D95" s="266"/>
      <c r="E95" s="266"/>
      <c r="F95" s="266"/>
      <c r="G95" s="266"/>
      <c r="H95" s="266"/>
      <c r="I95" s="266"/>
      <c r="J95" s="267"/>
      <c r="L95" s="268"/>
      <c r="M95" s="268"/>
      <c r="N95" s="268"/>
      <c r="O95" s="266"/>
      <c r="P95" s="268"/>
      <c r="Q95" s="268"/>
      <c r="R95" s="268"/>
      <c r="S95" s="266"/>
      <c r="T95" s="267"/>
      <c r="V95" s="268"/>
      <c r="W95" s="268"/>
      <c r="X95" s="268"/>
      <c r="Y95" s="266"/>
      <c r="Z95" s="268"/>
      <c r="AA95" s="268"/>
      <c r="AB95" s="268"/>
      <c r="AC95" s="266"/>
      <c r="AD95" s="267"/>
      <c r="AF95" s="268"/>
      <c r="AG95" s="268"/>
      <c r="AH95" s="268"/>
      <c r="AI95" s="266"/>
      <c r="AJ95" s="268"/>
      <c r="AK95" s="268"/>
      <c r="AL95" s="268"/>
      <c r="AM95" s="266"/>
      <c r="AN95" s="267"/>
      <c r="AP95" s="268"/>
      <c r="AQ95" s="268"/>
      <c r="AR95" s="268"/>
      <c r="AS95" s="266"/>
      <c r="AT95" s="268"/>
      <c r="AU95" s="268"/>
      <c r="AV95" s="268"/>
      <c r="AW95" s="266"/>
      <c r="AX95" s="267"/>
      <c r="AZ95" s="268"/>
      <c r="BA95" s="268"/>
      <c r="BB95" s="268"/>
      <c r="BC95" s="266"/>
      <c r="BD95" s="268"/>
      <c r="BE95" s="268"/>
      <c r="BF95" s="268"/>
      <c r="BG95" s="266"/>
      <c r="BH95" s="267"/>
    </row>
    <row r="96" spans="1:60" ht="12.75">
      <c r="A96" s="161"/>
      <c r="B96" s="266"/>
      <c r="C96" s="266"/>
      <c r="D96" s="266"/>
      <c r="E96" s="266"/>
      <c r="F96" s="266"/>
      <c r="G96" s="266"/>
      <c r="H96" s="266"/>
      <c r="I96" s="266"/>
      <c r="J96" s="267"/>
      <c r="L96" s="268"/>
      <c r="M96" s="268"/>
      <c r="N96" s="268"/>
      <c r="O96" s="266"/>
      <c r="P96" s="268"/>
      <c r="Q96" s="268"/>
      <c r="R96" s="268"/>
      <c r="S96" s="266"/>
      <c r="T96" s="267"/>
      <c r="V96" s="268"/>
      <c r="W96" s="268"/>
      <c r="X96" s="268"/>
      <c r="Y96" s="266"/>
      <c r="Z96" s="268"/>
      <c r="AA96" s="268"/>
      <c r="AB96" s="268"/>
      <c r="AC96" s="266"/>
      <c r="AD96" s="267"/>
      <c r="AF96" s="268"/>
      <c r="AG96" s="268"/>
      <c r="AH96" s="268"/>
      <c r="AI96" s="266"/>
      <c r="AJ96" s="268"/>
      <c r="AK96" s="268"/>
      <c r="AL96" s="268"/>
      <c r="AM96" s="266"/>
      <c r="AN96" s="267"/>
      <c r="AP96" s="268"/>
      <c r="AQ96" s="268"/>
      <c r="AR96" s="268"/>
      <c r="AS96" s="266"/>
      <c r="AT96" s="268"/>
      <c r="AU96" s="268"/>
      <c r="AV96" s="268"/>
      <c r="AW96" s="266"/>
      <c r="AX96" s="267"/>
      <c r="AZ96" s="268"/>
      <c r="BA96" s="268"/>
      <c r="BB96" s="268"/>
      <c r="BC96" s="266"/>
      <c r="BD96" s="268"/>
      <c r="BE96" s="268"/>
      <c r="BF96" s="268"/>
      <c r="BG96" s="266"/>
      <c r="BH96" s="267"/>
    </row>
    <row r="97" spans="1:60" ht="12.75">
      <c r="A97" s="161"/>
      <c r="B97" s="266"/>
      <c r="C97" s="266"/>
      <c r="D97" s="266"/>
      <c r="E97" s="266"/>
      <c r="F97" s="266"/>
      <c r="G97" s="266"/>
      <c r="H97" s="266"/>
      <c r="I97" s="266"/>
      <c r="J97" s="267"/>
      <c r="L97" s="268"/>
      <c r="M97" s="268"/>
      <c r="N97" s="268"/>
      <c r="O97" s="266"/>
      <c r="P97" s="268"/>
      <c r="Q97" s="268"/>
      <c r="R97" s="268"/>
      <c r="S97" s="266"/>
      <c r="T97" s="267"/>
      <c r="V97" s="268"/>
      <c r="W97" s="268"/>
      <c r="X97" s="268"/>
      <c r="Y97" s="266"/>
      <c r="Z97" s="268"/>
      <c r="AA97" s="268"/>
      <c r="AB97" s="268"/>
      <c r="AC97" s="266"/>
      <c r="AD97" s="267"/>
      <c r="AF97" s="268"/>
      <c r="AG97" s="268"/>
      <c r="AH97" s="268"/>
      <c r="AI97" s="266"/>
      <c r="AJ97" s="268"/>
      <c r="AK97" s="268"/>
      <c r="AL97" s="268"/>
      <c r="AM97" s="266"/>
      <c r="AN97" s="267"/>
      <c r="AP97" s="268"/>
      <c r="AQ97" s="268"/>
      <c r="AR97" s="268"/>
      <c r="AS97" s="266"/>
      <c r="AT97" s="268"/>
      <c r="AU97" s="268"/>
      <c r="AV97" s="268"/>
      <c r="AW97" s="266"/>
      <c r="AX97" s="267"/>
      <c r="AZ97" s="268"/>
      <c r="BA97" s="268"/>
      <c r="BB97" s="268"/>
      <c r="BC97" s="266"/>
      <c r="BD97" s="268"/>
      <c r="BE97" s="268"/>
      <c r="BF97" s="268"/>
      <c r="BG97" s="266"/>
      <c r="BH97" s="267"/>
    </row>
    <row r="98" spans="1:60" ht="12.75">
      <c r="A98" s="161"/>
      <c r="B98" s="266"/>
      <c r="C98" s="266"/>
      <c r="D98" s="266"/>
      <c r="E98" s="266"/>
      <c r="F98" s="266"/>
      <c r="G98" s="266"/>
      <c r="H98" s="266"/>
      <c r="I98" s="266"/>
      <c r="J98" s="267"/>
      <c r="L98" s="268"/>
      <c r="M98" s="268"/>
      <c r="N98" s="268"/>
      <c r="O98" s="266"/>
      <c r="P98" s="268"/>
      <c r="Q98" s="268"/>
      <c r="R98" s="268"/>
      <c r="S98" s="266"/>
      <c r="T98" s="267"/>
      <c r="V98" s="268"/>
      <c r="W98" s="268"/>
      <c r="X98" s="268"/>
      <c r="Y98" s="266"/>
      <c r="Z98" s="268"/>
      <c r="AA98" s="268"/>
      <c r="AB98" s="268"/>
      <c r="AC98" s="266"/>
      <c r="AD98" s="267"/>
      <c r="AF98" s="268"/>
      <c r="AG98" s="268"/>
      <c r="AH98" s="268"/>
      <c r="AI98" s="266"/>
      <c r="AJ98" s="268"/>
      <c r="AK98" s="268"/>
      <c r="AL98" s="268"/>
      <c r="AM98" s="266"/>
      <c r="AN98" s="267"/>
      <c r="AP98" s="268"/>
      <c r="AQ98" s="268"/>
      <c r="AR98" s="268"/>
      <c r="AS98" s="266"/>
      <c r="AT98" s="268"/>
      <c r="AU98" s="268"/>
      <c r="AV98" s="268"/>
      <c r="AW98" s="266"/>
      <c r="AX98" s="267"/>
      <c r="AZ98" s="268"/>
      <c r="BA98" s="268"/>
      <c r="BB98" s="268"/>
      <c r="BC98" s="266"/>
      <c r="BD98" s="268"/>
      <c r="BE98" s="268"/>
      <c r="BF98" s="268"/>
      <c r="BG98" s="266"/>
      <c r="BH98" s="267"/>
    </row>
    <row r="99" spans="1:60" ht="12.75">
      <c r="A99" s="161"/>
      <c r="B99" s="266"/>
      <c r="C99" s="266"/>
      <c r="D99" s="266"/>
      <c r="E99" s="266"/>
      <c r="F99" s="266"/>
      <c r="G99" s="266"/>
      <c r="H99" s="266"/>
      <c r="I99" s="266"/>
      <c r="J99" s="267"/>
      <c r="L99" s="268"/>
      <c r="M99" s="268"/>
      <c r="N99" s="268"/>
      <c r="O99" s="266"/>
      <c r="P99" s="268"/>
      <c r="Q99" s="268"/>
      <c r="R99" s="268"/>
      <c r="S99" s="266"/>
      <c r="T99" s="267"/>
      <c r="V99" s="268"/>
      <c r="W99" s="268"/>
      <c r="X99" s="268"/>
      <c r="Y99" s="266"/>
      <c r="Z99" s="268"/>
      <c r="AA99" s="268"/>
      <c r="AB99" s="268"/>
      <c r="AC99" s="266"/>
      <c r="AD99" s="267"/>
      <c r="AF99" s="268"/>
      <c r="AG99" s="268"/>
      <c r="AH99" s="268"/>
      <c r="AI99" s="266"/>
      <c r="AJ99" s="268"/>
      <c r="AK99" s="268"/>
      <c r="AL99" s="268"/>
      <c r="AM99" s="266"/>
      <c r="AN99" s="267"/>
      <c r="AP99" s="268"/>
      <c r="AQ99" s="268"/>
      <c r="AR99" s="268"/>
      <c r="AS99" s="266"/>
      <c r="AT99" s="268"/>
      <c r="AU99" s="268"/>
      <c r="AV99" s="268"/>
      <c r="AW99" s="266"/>
      <c r="AX99" s="267"/>
      <c r="AZ99" s="268"/>
      <c r="BA99" s="268"/>
      <c r="BB99" s="268"/>
      <c r="BC99" s="266"/>
      <c r="BD99" s="268"/>
      <c r="BE99" s="268"/>
      <c r="BF99" s="268"/>
      <c r="BG99" s="266"/>
      <c r="BH99" s="267"/>
    </row>
    <row r="100" spans="1:60" ht="12.75">
      <c r="A100" s="161"/>
      <c r="B100" s="266"/>
      <c r="C100" s="266"/>
      <c r="D100" s="266"/>
      <c r="E100" s="266"/>
      <c r="F100" s="266"/>
      <c r="G100" s="266"/>
      <c r="H100" s="266"/>
      <c r="I100" s="266"/>
      <c r="J100" s="267"/>
      <c r="L100" s="268"/>
      <c r="M100" s="268"/>
      <c r="N100" s="268"/>
      <c r="O100" s="266"/>
      <c r="P100" s="268"/>
      <c r="Q100" s="268"/>
      <c r="R100" s="268"/>
      <c r="S100" s="266"/>
      <c r="T100" s="267"/>
      <c r="V100" s="268"/>
      <c r="W100" s="268"/>
      <c r="X100" s="268"/>
      <c r="Y100" s="266"/>
      <c r="Z100" s="268"/>
      <c r="AA100" s="268"/>
      <c r="AB100" s="268"/>
      <c r="AC100" s="266"/>
      <c r="AD100" s="267"/>
      <c r="AF100" s="268"/>
      <c r="AG100" s="268"/>
      <c r="AH100" s="268"/>
      <c r="AI100" s="266"/>
      <c r="AJ100" s="268"/>
      <c r="AK100" s="268"/>
      <c r="AL100" s="268"/>
      <c r="AM100" s="266"/>
      <c r="AN100" s="267"/>
      <c r="AP100" s="268"/>
      <c r="AQ100" s="268"/>
      <c r="AR100" s="268"/>
      <c r="AS100" s="266"/>
      <c r="AT100" s="268"/>
      <c r="AU100" s="268"/>
      <c r="AV100" s="268"/>
      <c r="AW100" s="266"/>
      <c r="AX100" s="267"/>
      <c r="AZ100" s="268"/>
      <c r="BA100" s="268"/>
      <c r="BB100" s="268"/>
      <c r="BC100" s="266"/>
      <c r="BD100" s="268"/>
      <c r="BE100" s="268"/>
      <c r="BF100" s="268"/>
      <c r="BG100" s="266"/>
      <c r="BH100" s="267"/>
    </row>
    <row r="101" spans="1:60" ht="12.75">
      <c r="A101" s="161"/>
      <c r="B101" s="266"/>
      <c r="C101" s="266"/>
      <c r="D101" s="266"/>
      <c r="E101" s="266"/>
      <c r="F101" s="266"/>
      <c r="G101" s="266"/>
      <c r="H101" s="266"/>
      <c r="I101" s="266"/>
      <c r="J101" s="267"/>
      <c r="L101" s="268"/>
      <c r="M101" s="268"/>
      <c r="N101" s="268"/>
      <c r="O101" s="266"/>
      <c r="P101" s="268"/>
      <c r="Q101" s="268"/>
      <c r="R101" s="268"/>
      <c r="S101" s="266"/>
      <c r="T101" s="267"/>
      <c r="V101" s="268"/>
      <c r="W101" s="268"/>
      <c r="X101" s="268"/>
      <c r="Y101" s="266"/>
      <c r="Z101" s="268"/>
      <c r="AA101" s="268"/>
      <c r="AB101" s="268"/>
      <c r="AC101" s="266"/>
      <c r="AD101" s="267"/>
      <c r="AF101" s="268"/>
      <c r="AG101" s="268"/>
      <c r="AH101" s="268"/>
      <c r="AI101" s="266"/>
      <c r="AJ101" s="268"/>
      <c r="AK101" s="268"/>
      <c r="AL101" s="268"/>
      <c r="AM101" s="266"/>
      <c r="AN101" s="267"/>
      <c r="AP101" s="268"/>
      <c r="AQ101" s="268"/>
      <c r="AR101" s="268"/>
      <c r="AS101" s="266"/>
      <c r="AT101" s="268"/>
      <c r="AU101" s="268"/>
      <c r="AV101" s="268"/>
      <c r="AW101" s="266"/>
      <c r="AX101" s="267"/>
      <c r="AZ101" s="268"/>
      <c r="BA101" s="268"/>
      <c r="BB101" s="268"/>
      <c r="BC101" s="266"/>
      <c r="BD101" s="268"/>
      <c r="BE101" s="268"/>
      <c r="BF101" s="268"/>
      <c r="BG101" s="266"/>
      <c r="BH101" s="267"/>
    </row>
    <row r="102" spans="1:60" ht="12.75">
      <c r="A102" s="161"/>
      <c r="B102" s="266"/>
      <c r="C102" s="266"/>
      <c r="D102" s="266"/>
      <c r="E102" s="266"/>
      <c r="F102" s="266"/>
      <c r="G102" s="266"/>
      <c r="H102" s="266"/>
      <c r="I102" s="266"/>
      <c r="J102" s="267"/>
      <c r="L102" s="268"/>
      <c r="M102" s="268"/>
      <c r="N102" s="268"/>
      <c r="O102" s="266"/>
      <c r="P102" s="268"/>
      <c r="Q102" s="268"/>
      <c r="R102" s="268"/>
      <c r="S102" s="266"/>
      <c r="T102" s="267"/>
      <c r="V102" s="268"/>
      <c r="W102" s="268"/>
      <c r="X102" s="268"/>
      <c r="Y102" s="266"/>
      <c r="Z102" s="268"/>
      <c r="AA102" s="268"/>
      <c r="AB102" s="268"/>
      <c r="AC102" s="266"/>
      <c r="AD102" s="267"/>
      <c r="AF102" s="268"/>
      <c r="AG102" s="268"/>
      <c r="AH102" s="268"/>
      <c r="AI102" s="266"/>
      <c r="AJ102" s="268"/>
      <c r="AK102" s="268"/>
      <c r="AL102" s="268"/>
      <c r="AM102" s="266"/>
      <c r="AN102" s="267"/>
      <c r="AP102" s="268"/>
      <c r="AQ102" s="268"/>
      <c r="AR102" s="268"/>
      <c r="AS102" s="266"/>
      <c r="AT102" s="268"/>
      <c r="AU102" s="268"/>
      <c r="AV102" s="268"/>
      <c r="AW102" s="266"/>
      <c r="AX102" s="267"/>
      <c r="AZ102" s="268"/>
      <c r="BA102" s="268"/>
      <c r="BB102" s="268"/>
      <c r="BC102" s="266"/>
      <c r="BD102" s="268"/>
      <c r="BE102" s="268"/>
      <c r="BF102" s="268"/>
      <c r="BG102" s="266"/>
      <c r="BH102" s="267"/>
    </row>
    <row r="103" spans="1:60" ht="12.75">
      <c r="A103" s="161"/>
      <c r="B103" s="266"/>
      <c r="C103" s="266"/>
      <c r="D103" s="266"/>
      <c r="E103" s="266"/>
      <c r="F103" s="266"/>
      <c r="G103" s="266"/>
      <c r="H103" s="266"/>
      <c r="I103" s="266"/>
      <c r="J103" s="267"/>
      <c r="L103" s="268"/>
      <c r="M103" s="268"/>
      <c r="N103" s="268"/>
      <c r="O103" s="266"/>
      <c r="P103" s="268"/>
      <c r="Q103" s="268"/>
      <c r="R103" s="268"/>
      <c r="S103" s="266"/>
      <c r="T103" s="267"/>
      <c r="V103" s="268"/>
      <c r="W103" s="268"/>
      <c r="X103" s="268"/>
      <c r="Y103" s="266"/>
      <c r="Z103" s="268"/>
      <c r="AA103" s="268"/>
      <c r="AB103" s="268"/>
      <c r="AC103" s="266"/>
      <c r="AD103" s="267"/>
      <c r="AF103" s="268"/>
      <c r="AG103" s="268"/>
      <c r="AH103" s="268"/>
      <c r="AI103" s="266"/>
      <c r="AJ103" s="268"/>
      <c r="AK103" s="268"/>
      <c r="AL103" s="268"/>
      <c r="AM103" s="266"/>
      <c r="AN103" s="267"/>
      <c r="AP103" s="268"/>
      <c r="AQ103" s="268"/>
      <c r="AR103" s="268"/>
      <c r="AS103" s="266"/>
      <c r="AT103" s="268"/>
      <c r="AU103" s="268"/>
      <c r="AV103" s="268"/>
      <c r="AW103" s="266"/>
      <c r="AX103" s="267"/>
      <c r="AZ103" s="268"/>
      <c r="BA103" s="268"/>
      <c r="BB103" s="268"/>
      <c r="BC103" s="266"/>
      <c r="BD103" s="268"/>
      <c r="BE103" s="268"/>
      <c r="BF103" s="268"/>
      <c r="BG103" s="266"/>
      <c r="BH103" s="267"/>
    </row>
    <row r="104" spans="1:60" ht="12.75">
      <c r="A104" s="161"/>
      <c r="B104" s="266"/>
      <c r="C104" s="266"/>
      <c r="D104" s="266"/>
      <c r="E104" s="266"/>
      <c r="F104" s="266"/>
      <c r="G104" s="266"/>
      <c r="H104" s="266"/>
      <c r="I104" s="266"/>
      <c r="J104" s="267"/>
      <c r="L104" s="268"/>
      <c r="M104" s="268"/>
      <c r="N104" s="268"/>
      <c r="O104" s="266"/>
      <c r="P104" s="268"/>
      <c r="Q104" s="268"/>
      <c r="R104" s="268"/>
      <c r="S104" s="266"/>
      <c r="T104" s="267"/>
      <c r="V104" s="268"/>
      <c r="W104" s="268"/>
      <c r="X104" s="268"/>
      <c r="Y104" s="266"/>
      <c r="Z104" s="268"/>
      <c r="AA104" s="268"/>
      <c r="AB104" s="268"/>
      <c r="AC104" s="266"/>
      <c r="AD104" s="267"/>
      <c r="AF104" s="268"/>
      <c r="AG104" s="268"/>
      <c r="AH104" s="268"/>
      <c r="AI104" s="266"/>
      <c r="AJ104" s="268"/>
      <c r="AK104" s="268"/>
      <c r="AL104" s="268"/>
      <c r="AM104" s="266"/>
      <c r="AN104" s="267"/>
      <c r="AP104" s="268"/>
      <c r="AQ104" s="268"/>
      <c r="AR104" s="268"/>
      <c r="AS104" s="266"/>
      <c r="AT104" s="268"/>
      <c r="AU104" s="268"/>
      <c r="AV104" s="268"/>
      <c r="AW104" s="266"/>
      <c r="AX104" s="267"/>
      <c r="AZ104" s="268"/>
      <c r="BA104" s="268"/>
      <c r="BB104" s="268"/>
      <c r="BC104" s="266"/>
      <c r="BD104" s="268"/>
      <c r="BE104" s="268"/>
      <c r="BF104" s="268"/>
      <c r="BG104" s="266"/>
      <c r="BH104" s="267"/>
    </row>
    <row r="105" spans="1:60" ht="12.75">
      <c r="A105" s="161"/>
      <c r="B105" s="266"/>
      <c r="C105" s="266"/>
      <c r="D105" s="266"/>
      <c r="E105" s="266"/>
      <c r="F105" s="266"/>
      <c r="G105" s="266"/>
      <c r="H105" s="266"/>
      <c r="I105" s="266"/>
      <c r="J105" s="267"/>
      <c r="L105" s="268"/>
      <c r="M105" s="268"/>
      <c r="N105" s="268"/>
      <c r="O105" s="266"/>
      <c r="P105" s="268"/>
      <c r="Q105" s="268"/>
      <c r="R105" s="268"/>
      <c r="S105" s="266"/>
      <c r="T105" s="267"/>
      <c r="V105" s="268"/>
      <c r="W105" s="268"/>
      <c r="X105" s="268"/>
      <c r="Y105" s="266"/>
      <c r="Z105" s="268"/>
      <c r="AA105" s="268"/>
      <c r="AB105" s="268"/>
      <c r="AC105" s="266"/>
      <c r="AD105" s="267"/>
      <c r="AF105" s="268"/>
      <c r="AG105" s="268"/>
      <c r="AH105" s="268"/>
      <c r="AI105" s="266"/>
      <c r="AJ105" s="268"/>
      <c r="AK105" s="268"/>
      <c r="AL105" s="268"/>
      <c r="AM105" s="266"/>
      <c r="AN105" s="267"/>
      <c r="AP105" s="268"/>
      <c r="AQ105" s="268"/>
      <c r="AR105" s="268"/>
      <c r="AS105" s="266"/>
      <c r="AT105" s="268"/>
      <c r="AU105" s="268"/>
      <c r="AV105" s="268"/>
      <c r="AW105" s="266"/>
      <c r="AX105" s="267"/>
      <c r="AZ105" s="268"/>
      <c r="BA105" s="268"/>
      <c r="BB105" s="268"/>
      <c r="BC105" s="266"/>
      <c r="BD105" s="268"/>
      <c r="BE105" s="268"/>
      <c r="BF105" s="268"/>
      <c r="BG105" s="266"/>
      <c r="BH105" s="267"/>
    </row>
    <row r="106" spans="1:60" ht="12.75">
      <c r="A106" s="161"/>
      <c r="B106" s="266"/>
      <c r="C106" s="266"/>
      <c r="D106" s="266"/>
      <c r="E106" s="266"/>
      <c r="F106" s="266"/>
      <c r="G106" s="266"/>
      <c r="H106" s="266"/>
      <c r="I106" s="266"/>
      <c r="J106" s="267"/>
      <c r="L106" s="268"/>
      <c r="M106" s="268"/>
      <c r="N106" s="268"/>
      <c r="O106" s="266"/>
      <c r="P106" s="268"/>
      <c r="Q106" s="268"/>
      <c r="R106" s="268"/>
      <c r="S106" s="266"/>
      <c r="T106" s="267"/>
      <c r="V106" s="268"/>
      <c r="W106" s="268"/>
      <c r="X106" s="268"/>
      <c r="Y106" s="266"/>
      <c r="Z106" s="268"/>
      <c r="AA106" s="268"/>
      <c r="AB106" s="268"/>
      <c r="AC106" s="266"/>
      <c r="AD106" s="267"/>
      <c r="AF106" s="268"/>
      <c r="AG106" s="268"/>
      <c r="AH106" s="268"/>
      <c r="AI106" s="266"/>
      <c r="AJ106" s="268"/>
      <c r="AK106" s="268"/>
      <c r="AL106" s="268"/>
      <c r="AM106" s="266"/>
      <c r="AN106" s="267"/>
      <c r="AP106" s="268"/>
      <c r="AQ106" s="268"/>
      <c r="AR106" s="268"/>
      <c r="AS106" s="266"/>
      <c r="AT106" s="268"/>
      <c r="AU106" s="268"/>
      <c r="AV106" s="268"/>
      <c r="AW106" s="266"/>
      <c r="AX106" s="267"/>
      <c r="AZ106" s="268"/>
      <c r="BA106" s="268"/>
      <c r="BB106" s="268"/>
      <c r="BC106" s="266"/>
      <c r="BD106" s="268"/>
      <c r="BE106" s="268"/>
      <c r="BF106" s="268"/>
      <c r="BG106" s="266"/>
      <c r="BH106" s="267"/>
    </row>
    <row r="107" spans="1:60" ht="12.75">
      <c r="A107" s="161"/>
      <c r="B107" s="266"/>
      <c r="C107" s="266"/>
      <c r="D107" s="266"/>
      <c r="E107" s="266"/>
      <c r="F107" s="266"/>
      <c r="G107" s="266"/>
      <c r="H107" s="266"/>
      <c r="I107" s="266"/>
      <c r="J107" s="267"/>
      <c r="L107" s="268"/>
      <c r="M107" s="268"/>
      <c r="N107" s="268"/>
      <c r="O107" s="266"/>
      <c r="P107" s="268"/>
      <c r="Q107" s="268"/>
      <c r="R107" s="268"/>
      <c r="S107" s="266"/>
      <c r="T107" s="267"/>
      <c r="V107" s="268"/>
      <c r="W107" s="268"/>
      <c r="X107" s="268"/>
      <c r="Y107" s="266"/>
      <c r="Z107" s="268"/>
      <c r="AA107" s="268"/>
      <c r="AB107" s="268"/>
      <c r="AC107" s="266"/>
      <c r="AD107" s="267"/>
      <c r="AF107" s="268"/>
      <c r="AG107" s="268"/>
      <c r="AH107" s="268"/>
      <c r="AI107" s="266"/>
      <c r="AJ107" s="268"/>
      <c r="AK107" s="268"/>
      <c r="AL107" s="268"/>
      <c r="AM107" s="266"/>
      <c r="AN107" s="267"/>
      <c r="AP107" s="268"/>
      <c r="AQ107" s="268"/>
      <c r="AR107" s="268"/>
      <c r="AS107" s="266"/>
      <c r="AT107" s="268"/>
      <c r="AU107" s="268"/>
      <c r="AV107" s="268"/>
      <c r="AW107" s="266"/>
      <c r="AX107" s="267"/>
      <c r="AZ107" s="268"/>
      <c r="BA107" s="268"/>
      <c r="BB107" s="268"/>
      <c r="BC107" s="266"/>
      <c r="BD107" s="268"/>
      <c r="BE107" s="268"/>
      <c r="BF107" s="268"/>
      <c r="BG107" s="266"/>
      <c r="BH107" s="267"/>
    </row>
    <row r="108" spans="1:60" ht="12.75">
      <c r="A108" s="161"/>
      <c r="B108" s="266"/>
      <c r="C108" s="266"/>
      <c r="D108" s="266"/>
      <c r="E108" s="266"/>
      <c r="F108" s="266"/>
      <c r="G108" s="266"/>
      <c r="H108" s="266"/>
      <c r="I108" s="266"/>
      <c r="J108" s="267"/>
      <c r="L108" s="268"/>
      <c r="M108" s="268"/>
      <c r="N108" s="268"/>
      <c r="O108" s="266"/>
      <c r="P108" s="268"/>
      <c r="Q108" s="268"/>
      <c r="R108" s="268"/>
      <c r="S108" s="266"/>
      <c r="T108" s="267"/>
      <c r="V108" s="268"/>
      <c r="W108" s="268"/>
      <c r="X108" s="268"/>
      <c r="Y108" s="266"/>
      <c r="Z108" s="268"/>
      <c r="AA108" s="268"/>
      <c r="AB108" s="268"/>
      <c r="AC108" s="266"/>
      <c r="AD108" s="267"/>
      <c r="AF108" s="268"/>
      <c r="AG108" s="268"/>
      <c r="AH108" s="268"/>
      <c r="AI108" s="266"/>
      <c r="AJ108" s="268"/>
      <c r="AK108" s="268"/>
      <c r="AL108" s="268"/>
      <c r="AM108" s="266"/>
      <c r="AN108" s="267"/>
      <c r="AP108" s="268"/>
      <c r="AQ108" s="268"/>
      <c r="AR108" s="268"/>
      <c r="AS108" s="266"/>
      <c r="AT108" s="268"/>
      <c r="AU108" s="268"/>
      <c r="AV108" s="268"/>
      <c r="AW108" s="266"/>
      <c r="AX108" s="267"/>
      <c r="AZ108" s="268"/>
      <c r="BA108" s="268"/>
      <c r="BB108" s="268"/>
      <c r="BC108" s="266"/>
      <c r="BD108" s="268"/>
      <c r="BE108" s="268"/>
      <c r="BF108" s="268"/>
      <c r="BG108" s="266"/>
      <c r="BH108" s="267"/>
    </row>
    <row r="109" spans="1:60" ht="12.75">
      <c r="A109" s="161"/>
      <c r="B109" s="266"/>
      <c r="C109" s="266"/>
      <c r="D109" s="266"/>
      <c r="E109" s="266"/>
      <c r="F109" s="266"/>
      <c r="G109" s="266"/>
      <c r="H109" s="266"/>
      <c r="I109" s="266"/>
      <c r="J109" s="267"/>
      <c r="L109" s="268"/>
      <c r="M109" s="268"/>
      <c r="N109" s="268"/>
      <c r="O109" s="266"/>
      <c r="P109" s="268"/>
      <c r="Q109" s="268"/>
      <c r="R109" s="268"/>
      <c r="S109" s="266"/>
      <c r="T109" s="267"/>
      <c r="V109" s="268"/>
      <c r="W109" s="268"/>
      <c r="X109" s="268"/>
      <c r="Y109" s="266"/>
      <c r="Z109" s="268"/>
      <c r="AA109" s="268"/>
      <c r="AB109" s="268"/>
      <c r="AC109" s="266"/>
      <c r="AD109" s="267"/>
      <c r="AF109" s="268"/>
      <c r="AG109" s="268"/>
      <c r="AH109" s="268"/>
      <c r="AI109" s="266"/>
      <c r="AJ109" s="268"/>
      <c r="AK109" s="268"/>
      <c r="AL109" s="268"/>
      <c r="AM109" s="266"/>
      <c r="AN109" s="267"/>
      <c r="AP109" s="268"/>
      <c r="AQ109" s="268"/>
      <c r="AR109" s="268"/>
      <c r="AS109" s="266"/>
      <c r="AT109" s="268"/>
      <c r="AU109" s="268"/>
      <c r="AV109" s="268"/>
      <c r="AW109" s="266"/>
      <c r="AX109" s="267"/>
      <c r="AZ109" s="268"/>
      <c r="BA109" s="268"/>
      <c r="BB109" s="268"/>
      <c r="BC109" s="266"/>
      <c r="BD109" s="268"/>
      <c r="BE109" s="268"/>
      <c r="BF109" s="268"/>
      <c r="BG109" s="266"/>
      <c r="BH109" s="267"/>
    </row>
    <row r="110" spans="1:60" ht="12.75">
      <c r="A110" s="161"/>
      <c r="B110" s="266"/>
      <c r="C110" s="266"/>
      <c r="D110" s="266"/>
      <c r="E110" s="266"/>
      <c r="F110" s="266"/>
      <c r="G110" s="266"/>
      <c r="H110" s="266"/>
      <c r="I110" s="266"/>
      <c r="J110" s="267"/>
      <c r="L110" s="268"/>
      <c r="M110" s="268"/>
      <c r="N110" s="268"/>
      <c r="O110" s="266"/>
      <c r="P110" s="268"/>
      <c r="Q110" s="268"/>
      <c r="R110" s="268"/>
      <c r="S110" s="266"/>
      <c r="T110" s="267"/>
      <c r="V110" s="268"/>
      <c r="W110" s="268"/>
      <c r="X110" s="268"/>
      <c r="Y110" s="266"/>
      <c r="Z110" s="268"/>
      <c r="AA110" s="268"/>
      <c r="AB110" s="268"/>
      <c r="AC110" s="266"/>
      <c r="AD110" s="267"/>
      <c r="AF110" s="268"/>
      <c r="AG110" s="268"/>
      <c r="AH110" s="268"/>
      <c r="AI110" s="266"/>
      <c r="AJ110" s="268"/>
      <c r="AK110" s="268"/>
      <c r="AL110" s="268"/>
      <c r="AM110" s="266"/>
      <c r="AN110" s="267"/>
      <c r="AP110" s="268"/>
      <c r="AQ110" s="268"/>
      <c r="AR110" s="268"/>
      <c r="AS110" s="266"/>
      <c r="AT110" s="268"/>
      <c r="AU110" s="268"/>
      <c r="AV110" s="268"/>
      <c r="AW110" s="266"/>
      <c r="AX110" s="267"/>
      <c r="AZ110" s="268"/>
      <c r="BA110" s="268"/>
      <c r="BB110" s="268"/>
      <c r="BC110" s="266"/>
      <c r="BD110" s="268"/>
      <c r="BE110" s="268"/>
      <c r="BF110" s="268"/>
      <c r="BG110" s="266"/>
      <c r="BH110" s="267"/>
    </row>
    <row r="111" spans="1:60" ht="12.75">
      <c r="A111" s="161"/>
      <c r="B111" s="266"/>
      <c r="C111" s="266"/>
      <c r="D111" s="266"/>
      <c r="E111" s="266"/>
      <c r="F111" s="266"/>
      <c r="G111" s="266"/>
      <c r="H111" s="266"/>
      <c r="I111" s="266"/>
      <c r="J111" s="267"/>
      <c r="L111" s="268"/>
      <c r="M111" s="268"/>
      <c r="N111" s="268"/>
      <c r="O111" s="266"/>
      <c r="P111" s="268"/>
      <c r="Q111" s="268"/>
      <c r="R111" s="268"/>
      <c r="S111" s="266"/>
      <c r="T111" s="267"/>
      <c r="V111" s="268"/>
      <c r="W111" s="268"/>
      <c r="X111" s="268"/>
      <c r="Y111" s="266"/>
      <c r="Z111" s="268"/>
      <c r="AA111" s="268"/>
      <c r="AB111" s="268"/>
      <c r="AC111" s="266"/>
      <c r="AD111" s="267"/>
      <c r="AF111" s="268"/>
      <c r="AG111" s="268"/>
      <c r="AH111" s="268"/>
      <c r="AI111" s="266"/>
      <c r="AJ111" s="268"/>
      <c r="AK111" s="268"/>
      <c r="AL111" s="268"/>
      <c r="AM111" s="266"/>
      <c r="AN111" s="267"/>
      <c r="AP111" s="268"/>
      <c r="AQ111" s="268"/>
      <c r="AR111" s="268"/>
      <c r="AS111" s="266"/>
      <c r="AT111" s="268"/>
      <c r="AU111" s="268"/>
      <c r="AV111" s="268"/>
      <c r="AW111" s="266"/>
      <c r="AX111" s="267"/>
      <c r="AZ111" s="268"/>
      <c r="BA111" s="268"/>
      <c r="BB111" s="268"/>
      <c r="BC111" s="266"/>
      <c r="BD111" s="268"/>
      <c r="BE111" s="268"/>
      <c r="BF111" s="268"/>
      <c r="BG111" s="266"/>
      <c r="BH111" s="267"/>
    </row>
    <row r="112" spans="1:60" ht="12.75">
      <c r="A112" s="161"/>
      <c r="B112" s="266"/>
      <c r="C112" s="266"/>
      <c r="D112" s="266"/>
      <c r="E112" s="266"/>
      <c r="F112" s="266"/>
      <c r="G112" s="266"/>
      <c r="H112" s="266"/>
      <c r="I112" s="266"/>
      <c r="J112" s="267"/>
      <c r="L112" s="268"/>
      <c r="M112" s="268"/>
      <c r="N112" s="268"/>
      <c r="O112" s="266"/>
      <c r="P112" s="268"/>
      <c r="Q112" s="268"/>
      <c r="R112" s="268"/>
      <c r="S112" s="266"/>
      <c r="T112" s="267"/>
      <c r="V112" s="268"/>
      <c r="W112" s="268"/>
      <c r="X112" s="268"/>
      <c r="Y112" s="266"/>
      <c r="Z112" s="268"/>
      <c r="AA112" s="268"/>
      <c r="AB112" s="268"/>
      <c r="AC112" s="266"/>
      <c r="AD112" s="267"/>
      <c r="AF112" s="268"/>
      <c r="AG112" s="268"/>
      <c r="AH112" s="268"/>
      <c r="AI112" s="266"/>
      <c r="AJ112" s="268"/>
      <c r="AK112" s="268"/>
      <c r="AL112" s="268"/>
      <c r="AM112" s="266"/>
      <c r="AN112" s="267"/>
      <c r="AP112" s="268"/>
      <c r="AQ112" s="268"/>
      <c r="AR112" s="268"/>
      <c r="AS112" s="266"/>
      <c r="AT112" s="268"/>
      <c r="AU112" s="268"/>
      <c r="AV112" s="268"/>
      <c r="AW112" s="266"/>
      <c r="AX112" s="267"/>
      <c r="AZ112" s="268"/>
      <c r="BA112" s="268"/>
      <c r="BB112" s="268"/>
      <c r="BC112" s="266"/>
      <c r="BD112" s="268"/>
      <c r="BE112" s="268"/>
      <c r="BF112" s="268"/>
      <c r="BG112" s="266"/>
      <c r="BH112" s="267"/>
    </row>
    <row r="113" spans="1:60" ht="12.75">
      <c r="A113" s="161"/>
      <c r="B113" s="266"/>
      <c r="C113" s="266"/>
      <c r="D113" s="266"/>
      <c r="E113" s="266"/>
      <c r="F113" s="266"/>
      <c r="G113" s="266"/>
      <c r="H113" s="266"/>
      <c r="I113" s="266"/>
      <c r="J113" s="267"/>
      <c r="L113" s="268"/>
      <c r="M113" s="268"/>
      <c r="N113" s="268"/>
      <c r="O113" s="266"/>
      <c r="P113" s="268"/>
      <c r="Q113" s="268"/>
      <c r="R113" s="268"/>
      <c r="S113" s="266"/>
      <c r="T113" s="267"/>
      <c r="V113" s="268"/>
      <c r="W113" s="268"/>
      <c r="X113" s="268"/>
      <c r="Y113" s="266"/>
      <c r="Z113" s="268"/>
      <c r="AA113" s="268"/>
      <c r="AB113" s="268"/>
      <c r="AC113" s="266"/>
      <c r="AD113" s="267"/>
      <c r="AF113" s="268"/>
      <c r="AG113" s="268"/>
      <c r="AH113" s="268"/>
      <c r="AI113" s="266"/>
      <c r="AJ113" s="268"/>
      <c r="AK113" s="268"/>
      <c r="AL113" s="268"/>
      <c r="AM113" s="266"/>
      <c r="AN113" s="267"/>
      <c r="AP113" s="268"/>
      <c r="AQ113" s="268"/>
      <c r="AR113" s="268"/>
      <c r="AS113" s="266"/>
      <c r="AT113" s="268"/>
      <c r="AU113" s="268"/>
      <c r="AV113" s="268"/>
      <c r="AW113" s="266"/>
      <c r="AX113" s="267"/>
      <c r="AZ113" s="268"/>
      <c r="BA113" s="268"/>
      <c r="BB113" s="268"/>
      <c r="BC113" s="266"/>
      <c r="BD113" s="268"/>
      <c r="BE113" s="268"/>
      <c r="BF113" s="268"/>
      <c r="BG113" s="266"/>
      <c r="BH113" s="267"/>
    </row>
    <row r="114" spans="1:60" ht="12.75">
      <c r="A114" s="161"/>
      <c r="B114" s="266"/>
      <c r="C114" s="266"/>
      <c r="D114" s="266"/>
      <c r="E114" s="266"/>
      <c r="F114" s="266"/>
      <c r="G114" s="266"/>
      <c r="H114" s="266"/>
      <c r="I114" s="266"/>
      <c r="J114" s="267"/>
      <c r="L114" s="268"/>
      <c r="M114" s="268"/>
      <c r="N114" s="268"/>
      <c r="O114" s="266"/>
      <c r="P114" s="268"/>
      <c r="Q114" s="268"/>
      <c r="R114" s="268"/>
      <c r="S114" s="266"/>
      <c r="T114" s="267"/>
      <c r="V114" s="268"/>
      <c r="W114" s="268"/>
      <c r="X114" s="268"/>
      <c r="Y114" s="266"/>
      <c r="Z114" s="268"/>
      <c r="AA114" s="268"/>
      <c r="AB114" s="268"/>
      <c r="AC114" s="266"/>
      <c r="AD114" s="267"/>
      <c r="AF114" s="268"/>
      <c r="AG114" s="268"/>
      <c r="AH114" s="268"/>
      <c r="AI114" s="266"/>
      <c r="AJ114" s="268"/>
      <c r="AK114" s="268"/>
      <c r="AL114" s="268"/>
      <c r="AM114" s="266"/>
      <c r="AN114" s="267"/>
      <c r="AP114" s="268"/>
      <c r="AQ114" s="268"/>
      <c r="AR114" s="268"/>
      <c r="AS114" s="266"/>
      <c r="AT114" s="268"/>
      <c r="AU114" s="268"/>
      <c r="AV114" s="268"/>
      <c r="AW114" s="266"/>
      <c r="AX114" s="267"/>
      <c r="AZ114" s="268"/>
      <c r="BA114" s="268"/>
      <c r="BB114" s="268"/>
      <c r="BC114" s="266"/>
      <c r="BD114" s="268"/>
      <c r="BE114" s="268"/>
      <c r="BF114" s="268"/>
      <c r="BG114" s="266"/>
      <c r="BH114" s="267"/>
    </row>
    <row r="115" spans="1:60" ht="12.75">
      <c r="A115" s="161"/>
      <c r="B115" s="266"/>
      <c r="C115" s="266"/>
      <c r="D115" s="266"/>
      <c r="E115" s="266"/>
      <c r="F115" s="266"/>
      <c r="G115" s="266"/>
      <c r="H115" s="266"/>
      <c r="I115" s="266"/>
      <c r="J115" s="267"/>
      <c r="L115" s="268"/>
      <c r="M115" s="268"/>
      <c r="N115" s="268"/>
      <c r="O115" s="266"/>
      <c r="P115" s="268"/>
      <c r="Q115" s="268"/>
      <c r="R115" s="268"/>
      <c r="S115" s="266"/>
      <c r="T115" s="267"/>
      <c r="V115" s="268"/>
      <c r="W115" s="268"/>
      <c r="X115" s="268"/>
      <c r="Y115" s="266"/>
      <c r="Z115" s="268"/>
      <c r="AA115" s="268"/>
      <c r="AB115" s="268"/>
      <c r="AC115" s="266"/>
      <c r="AD115" s="267"/>
      <c r="AF115" s="268"/>
      <c r="AG115" s="268"/>
      <c r="AH115" s="268"/>
      <c r="AI115" s="266"/>
      <c r="AJ115" s="268"/>
      <c r="AK115" s="268"/>
      <c r="AL115" s="268"/>
      <c r="AM115" s="266"/>
      <c r="AN115" s="267"/>
      <c r="AP115" s="268"/>
      <c r="AQ115" s="268"/>
      <c r="AR115" s="268"/>
      <c r="AS115" s="266"/>
      <c r="AT115" s="268"/>
      <c r="AU115" s="268"/>
      <c r="AV115" s="268"/>
      <c r="AW115" s="266"/>
      <c r="AX115" s="267"/>
      <c r="AZ115" s="268"/>
      <c r="BA115" s="268"/>
      <c r="BB115" s="268"/>
      <c r="BC115" s="266"/>
      <c r="BD115" s="268"/>
      <c r="BE115" s="268"/>
      <c r="BF115" s="268"/>
      <c r="BG115" s="266"/>
      <c r="BH115" s="267"/>
    </row>
    <row r="116" spans="1:60" ht="12.75">
      <c r="A116" s="161"/>
      <c r="B116" s="266"/>
      <c r="C116" s="266"/>
      <c r="D116" s="266"/>
      <c r="E116" s="266"/>
      <c r="F116" s="266"/>
      <c r="G116" s="266"/>
      <c r="H116" s="266"/>
      <c r="I116" s="266"/>
      <c r="J116" s="267"/>
      <c r="L116" s="268"/>
      <c r="M116" s="268"/>
      <c r="N116" s="268"/>
      <c r="O116" s="266"/>
      <c r="P116" s="268"/>
      <c r="Q116" s="268"/>
      <c r="R116" s="268"/>
      <c r="S116" s="266"/>
      <c r="T116" s="267"/>
      <c r="V116" s="268"/>
      <c r="W116" s="268"/>
      <c r="X116" s="268"/>
      <c r="Y116" s="266"/>
      <c r="Z116" s="268"/>
      <c r="AA116" s="268"/>
      <c r="AB116" s="268"/>
      <c r="AC116" s="266"/>
      <c r="AD116" s="267"/>
      <c r="AF116" s="268"/>
      <c r="AG116" s="268"/>
      <c r="AH116" s="268"/>
      <c r="AI116" s="266"/>
      <c r="AJ116" s="268"/>
      <c r="AK116" s="268"/>
      <c r="AL116" s="268"/>
      <c r="AM116" s="266"/>
      <c r="AN116" s="267"/>
      <c r="AP116" s="268"/>
      <c r="AQ116" s="268"/>
      <c r="AR116" s="268"/>
      <c r="AS116" s="266"/>
      <c r="AT116" s="268"/>
      <c r="AU116" s="268"/>
      <c r="AV116" s="268"/>
      <c r="AW116" s="266"/>
      <c r="AX116" s="267"/>
      <c r="AZ116" s="268"/>
      <c r="BA116" s="268"/>
      <c r="BB116" s="268"/>
      <c r="BC116" s="266"/>
      <c r="BD116" s="268"/>
      <c r="BE116" s="268"/>
      <c r="BF116" s="268"/>
      <c r="BG116" s="266"/>
      <c r="BH116" s="267"/>
    </row>
    <row r="117" spans="1:60" ht="12.75">
      <c r="A117" s="161"/>
      <c r="B117" s="266"/>
      <c r="C117" s="266"/>
      <c r="D117" s="266"/>
      <c r="E117" s="266"/>
      <c r="F117" s="266"/>
      <c r="G117" s="266"/>
      <c r="H117" s="266"/>
      <c r="I117" s="266"/>
      <c r="J117" s="267"/>
      <c r="L117" s="268"/>
      <c r="M117" s="268"/>
      <c r="N117" s="268"/>
      <c r="O117" s="266"/>
      <c r="P117" s="268"/>
      <c r="Q117" s="268"/>
      <c r="R117" s="268"/>
      <c r="S117" s="266"/>
      <c r="T117" s="267"/>
      <c r="V117" s="268"/>
      <c r="W117" s="268"/>
      <c r="X117" s="268"/>
      <c r="Y117" s="266"/>
      <c r="Z117" s="268"/>
      <c r="AA117" s="268"/>
      <c r="AB117" s="268"/>
      <c r="AC117" s="266"/>
      <c r="AD117" s="267"/>
      <c r="AF117" s="268"/>
      <c r="AG117" s="268"/>
      <c r="AH117" s="268"/>
      <c r="AI117" s="266"/>
      <c r="AJ117" s="268"/>
      <c r="AK117" s="268"/>
      <c r="AL117" s="268"/>
      <c r="AM117" s="266"/>
      <c r="AN117" s="267"/>
      <c r="AP117" s="268"/>
      <c r="AQ117" s="268"/>
      <c r="AR117" s="268"/>
      <c r="AS117" s="266"/>
      <c r="AT117" s="268"/>
      <c r="AU117" s="268"/>
      <c r="AV117" s="268"/>
      <c r="AW117" s="266"/>
      <c r="AX117" s="267"/>
      <c r="AZ117" s="268"/>
      <c r="BA117" s="268"/>
      <c r="BB117" s="268"/>
      <c r="BC117" s="266"/>
      <c r="BD117" s="268"/>
      <c r="BE117" s="268"/>
      <c r="BF117" s="268"/>
      <c r="BG117" s="266"/>
      <c r="BH117" s="267"/>
    </row>
    <row r="118" spans="1:60" ht="12.75">
      <c r="A118" s="161"/>
      <c r="B118" s="266"/>
      <c r="C118" s="266"/>
      <c r="D118" s="266"/>
      <c r="E118" s="266"/>
      <c r="F118" s="266"/>
      <c r="G118" s="266"/>
      <c r="H118" s="266"/>
      <c r="I118" s="266"/>
      <c r="J118" s="267"/>
      <c r="L118" s="268"/>
      <c r="M118" s="268"/>
      <c r="N118" s="268"/>
      <c r="O118" s="266"/>
      <c r="P118" s="268"/>
      <c r="Q118" s="268"/>
      <c r="R118" s="268"/>
      <c r="S118" s="266"/>
      <c r="T118" s="267"/>
      <c r="V118" s="268"/>
      <c r="W118" s="268"/>
      <c r="X118" s="268"/>
      <c r="Y118" s="266"/>
      <c r="Z118" s="268"/>
      <c r="AA118" s="268"/>
      <c r="AB118" s="268"/>
      <c r="AC118" s="266"/>
      <c r="AD118" s="267"/>
      <c r="AF118" s="268"/>
      <c r="AG118" s="268"/>
      <c r="AH118" s="268"/>
      <c r="AI118" s="266"/>
      <c r="AJ118" s="268"/>
      <c r="AK118" s="268"/>
      <c r="AL118" s="268"/>
      <c r="AM118" s="266"/>
      <c r="AN118" s="267"/>
      <c r="AP118" s="268"/>
      <c r="AQ118" s="268"/>
      <c r="AR118" s="268"/>
      <c r="AS118" s="266"/>
      <c r="AT118" s="268"/>
      <c r="AU118" s="268"/>
      <c r="AV118" s="268"/>
      <c r="AW118" s="266"/>
      <c r="AX118" s="267"/>
      <c r="AZ118" s="268"/>
      <c r="BA118" s="268"/>
      <c r="BB118" s="268"/>
      <c r="BC118" s="266"/>
      <c r="BD118" s="268"/>
      <c r="BE118" s="268"/>
      <c r="BF118" s="268"/>
      <c r="BG118" s="266"/>
      <c r="BH118" s="267"/>
    </row>
    <row r="119" spans="1:60" ht="12.75">
      <c r="A119" s="161"/>
      <c r="B119" s="266"/>
      <c r="C119" s="266"/>
      <c r="D119" s="266"/>
      <c r="E119" s="266"/>
      <c r="F119" s="266"/>
      <c r="G119" s="266"/>
      <c r="H119" s="266"/>
      <c r="I119" s="266"/>
      <c r="J119" s="267"/>
      <c r="L119" s="268"/>
      <c r="M119" s="268"/>
      <c r="N119" s="268"/>
      <c r="O119" s="266"/>
      <c r="P119" s="268"/>
      <c r="Q119" s="268"/>
      <c r="R119" s="268"/>
      <c r="S119" s="266"/>
      <c r="T119" s="267"/>
      <c r="V119" s="268"/>
      <c r="W119" s="268"/>
      <c r="X119" s="268"/>
      <c r="Y119" s="266"/>
      <c r="Z119" s="268"/>
      <c r="AA119" s="268"/>
      <c r="AB119" s="268"/>
      <c r="AC119" s="266"/>
      <c r="AD119" s="267"/>
      <c r="AF119" s="268"/>
      <c r="AG119" s="268"/>
      <c r="AH119" s="268"/>
      <c r="AI119" s="266"/>
      <c r="AJ119" s="268"/>
      <c r="AK119" s="268"/>
      <c r="AL119" s="268"/>
      <c r="AM119" s="266"/>
      <c r="AN119" s="267"/>
      <c r="AP119" s="268"/>
      <c r="AQ119" s="268"/>
      <c r="AR119" s="268"/>
      <c r="AS119" s="266"/>
      <c r="AT119" s="268"/>
      <c r="AU119" s="268"/>
      <c r="AV119" s="268"/>
      <c r="AW119" s="266"/>
      <c r="AX119" s="267"/>
      <c r="AZ119" s="268"/>
      <c r="BA119" s="268"/>
      <c r="BB119" s="268"/>
      <c r="BC119" s="266"/>
      <c r="BD119" s="268"/>
      <c r="BE119" s="268"/>
      <c r="BF119" s="268"/>
      <c r="BG119" s="266"/>
      <c r="BH119" s="267"/>
    </row>
    <row r="120" spans="1:60" ht="12.75">
      <c r="A120" s="161"/>
      <c r="B120" s="266"/>
      <c r="C120" s="266"/>
      <c r="D120" s="266"/>
      <c r="E120" s="266"/>
      <c r="F120" s="266"/>
      <c r="G120" s="266"/>
      <c r="H120" s="266"/>
      <c r="I120" s="266"/>
      <c r="J120" s="267"/>
      <c r="L120" s="268"/>
      <c r="M120" s="268"/>
      <c r="N120" s="268"/>
      <c r="O120" s="266"/>
      <c r="P120" s="268"/>
      <c r="Q120" s="268"/>
      <c r="R120" s="268"/>
      <c r="S120" s="266"/>
      <c r="T120" s="267"/>
      <c r="V120" s="268"/>
      <c r="W120" s="268"/>
      <c r="X120" s="268"/>
      <c r="Y120" s="266"/>
      <c r="Z120" s="268"/>
      <c r="AA120" s="268"/>
      <c r="AB120" s="268"/>
      <c r="AC120" s="266"/>
      <c r="AD120" s="267"/>
      <c r="AF120" s="268"/>
      <c r="AG120" s="268"/>
      <c r="AH120" s="268"/>
      <c r="AI120" s="266"/>
      <c r="AJ120" s="268"/>
      <c r="AK120" s="268"/>
      <c r="AL120" s="268"/>
      <c r="AM120" s="266"/>
      <c r="AN120" s="267"/>
      <c r="AP120" s="268"/>
      <c r="AQ120" s="268"/>
      <c r="AR120" s="268"/>
      <c r="AS120" s="266"/>
      <c r="AT120" s="268"/>
      <c r="AU120" s="268"/>
      <c r="AV120" s="268"/>
      <c r="AW120" s="266"/>
      <c r="AX120" s="267"/>
      <c r="AZ120" s="268"/>
      <c r="BA120" s="268"/>
      <c r="BB120" s="268"/>
      <c r="BC120" s="266"/>
      <c r="BD120" s="268"/>
      <c r="BE120" s="268"/>
      <c r="BF120" s="268"/>
      <c r="BG120" s="266"/>
      <c r="BH120" s="267"/>
    </row>
    <row r="121" spans="1:60" ht="12.75">
      <c r="A121" s="161"/>
      <c r="B121" s="266"/>
      <c r="C121" s="266"/>
      <c r="D121" s="266"/>
      <c r="E121" s="266"/>
      <c r="F121" s="266"/>
      <c r="G121" s="266"/>
      <c r="H121" s="266"/>
      <c r="I121" s="266"/>
      <c r="J121" s="267"/>
      <c r="L121" s="268"/>
      <c r="M121" s="268"/>
      <c r="N121" s="268"/>
      <c r="O121" s="266"/>
      <c r="P121" s="268"/>
      <c r="Q121" s="268"/>
      <c r="R121" s="268"/>
      <c r="S121" s="266"/>
      <c r="T121" s="267"/>
      <c r="V121" s="268"/>
      <c r="W121" s="268"/>
      <c r="X121" s="268"/>
      <c r="Y121" s="266"/>
      <c r="Z121" s="268"/>
      <c r="AA121" s="268"/>
      <c r="AB121" s="268"/>
      <c r="AC121" s="266"/>
      <c r="AD121" s="267"/>
      <c r="AF121" s="268"/>
      <c r="AG121" s="268"/>
      <c r="AH121" s="268"/>
      <c r="AI121" s="266"/>
      <c r="AJ121" s="268"/>
      <c r="AK121" s="268"/>
      <c r="AL121" s="268"/>
      <c r="AM121" s="266"/>
      <c r="AN121" s="267"/>
      <c r="AP121" s="268"/>
      <c r="AQ121" s="268"/>
      <c r="AR121" s="268"/>
      <c r="AS121" s="266"/>
      <c r="AT121" s="268"/>
      <c r="AU121" s="268"/>
      <c r="AV121" s="268"/>
      <c r="AW121" s="266"/>
      <c r="AX121" s="267"/>
      <c r="AZ121" s="268"/>
      <c r="BA121" s="268"/>
      <c r="BB121" s="268"/>
      <c r="BC121" s="266"/>
      <c r="BD121" s="268"/>
      <c r="BE121" s="268"/>
      <c r="BF121" s="268"/>
      <c r="BG121" s="266"/>
      <c r="BH121" s="267"/>
    </row>
    <row r="122" spans="1:60" ht="12.75">
      <c r="A122" s="161"/>
      <c r="B122" s="266"/>
      <c r="C122" s="266"/>
      <c r="D122" s="266"/>
      <c r="E122" s="266"/>
      <c r="F122" s="266"/>
      <c r="G122" s="266"/>
      <c r="H122" s="266"/>
      <c r="I122" s="266"/>
      <c r="J122" s="267"/>
      <c r="L122" s="268"/>
      <c r="M122" s="268"/>
      <c r="N122" s="268"/>
      <c r="O122" s="266"/>
      <c r="P122" s="268"/>
      <c r="Q122" s="268"/>
      <c r="R122" s="268"/>
      <c r="S122" s="266"/>
      <c r="T122" s="267"/>
      <c r="V122" s="268"/>
      <c r="W122" s="268"/>
      <c r="X122" s="268"/>
      <c r="Y122" s="266"/>
      <c r="Z122" s="268"/>
      <c r="AA122" s="268"/>
      <c r="AB122" s="268"/>
      <c r="AC122" s="266"/>
      <c r="AD122" s="267"/>
      <c r="AF122" s="268"/>
      <c r="AG122" s="268"/>
      <c r="AH122" s="268"/>
      <c r="AI122" s="266"/>
      <c r="AJ122" s="268"/>
      <c r="AK122" s="268"/>
      <c r="AL122" s="268"/>
      <c r="AM122" s="266"/>
      <c r="AN122" s="267"/>
      <c r="AP122" s="268"/>
      <c r="AQ122" s="268"/>
      <c r="AR122" s="268"/>
      <c r="AS122" s="266"/>
      <c r="AT122" s="268"/>
      <c r="AU122" s="268"/>
      <c r="AV122" s="268"/>
      <c r="AW122" s="266"/>
      <c r="AX122" s="267"/>
      <c r="AZ122" s="268"/>
      <c r="BA122" s="268"/>
      <c r="BB122" s="268"/>
      <c r="BC122" s="266"/>
      <c r="BD122" s="268"/>
      <c r="BE122" s="268"/>
      <c r="BF122" s="268"/>
      <c r="BG122" s="266"/>
      <c r="BH122" s="267"/>
    </row>
    <row r="123" spans="1:60" ht="12.75">
      <c r="A123" s="161"/>
      <c r="B123" s="266"/>
      <c r="C123" s="266"/>
      <c r="D123" s="266"/>
      <c r="E123" s="266"/>
      <c r="F123" s="266"/>
      <c r="G123" s="266"/>
      <c r="H123" s="266"/>
      <c r="I123" s="266"/>
      <c r="J123" s="267"/>
      <c r="L123" s="268"/>
      <c r="M123" s="268"/>
      <c r="N123" s="268"/>
      <c r="O123" s="266"/>
      <c r="P123" s="268"/>
      <c r="Q123" s="268"/>
      <c r="R123" s="268"/>
      <c r="S123" s="266"/>
      <c r="T123" s="267"/>
      <c r="V123" s="268"/>
      <c r="W123" s="268"/>
      <c r="X123" s="268"/>
      <c r="Y123" s="266"/>
      <c r="Z123" s="268"/>
      <c r="AA123" s="268"/>
      <c r="AB123" s="268"/>
      <c r="AC123" s="266"/>
      <c r="AD123" s="267"/>
      <c r="AF123" s="268"/>
      <c r="AG123" s="268"/>
      <c r="AH123" s="268"/>
      <c r="AI123" s="266"/>
      <c r="AJ123" s="268"/>
      <c r="AK123" s="268"/>
      <c r="AL123" s="268"/>
      <c r="AM123" s="266"/>
      <c r="AN123" s="267"/>
      <c r="AP123" s="268"/>
      <c r="AQ123" s="268"/>
      <c r="AR123" s="268"/>
      <c r="AS123" s="266"/>
      <c r="AT123" s="268"/>
      <c r="AU123" s="268"/>
      <c r="AV123" s="268"/>
      <c r="AW123" s="266"/>
      <c r="AX123" s="267"/>
      <c r="AZ123" s="268"/>
      <c r="BA123" s="268"/>
      <c r="BB123" s="268"/>
      <c r="BC123" s="266"/>
      <c r="BD123" s="268"/>
      <c r="BE123" s="268"/>
      <c r="BF123" s="268"/>
      <c r="BG123" s="266"/>
      <c r="BH123" s="267"/>
    </row>
    <row r="124" spans="1:60" ht="12.75">
      <c r="A124" s="161"/>
      <c r="B124" s="266"/>
      <c r="C124" s="266"/>
      <c r="D124" s="266"/>
      <c r="E124" s="266"/>
      <c r="F124" s="266"/>
      <c r="G124" s="266"/>
      <c r="H124" s="266"/>
      <c r="I124" s="266"/>
      <c r="J124" s="267"/>
      <c r="L124" s="268"/>
      <c r="M124" s="268"/>
      <c r="N124" s="268"/>
      <c r="O124" s="266"/>
      <c r="P124" s="268"/>
      <c r="Q124" s="268"/>
      <c r="R124" s="268"/>
      <c r="S124" s="266"/>
      <c r="T124" s="267"/>
      <c r="V124" s="268"/>
      <c r="W124" s="268"/>
      <c r="X124" s="268"/>
      <c r="Y124" s="266"/>
      <c r="Z124" s="268"/>
      <c r="AA124" s="268"/>
      <c r="AB124" s="268"/>
      <c r="AC124" s="266"/>
      <c r="AD124" s="267"/>
      <c r="AF124" s="268"/>
      <c r="AG124" s="268"/>
      <c r="AH124" s="268"/>
      <c r="AI124" s="266"/>
      <c r="AJ124" s="268"/>
      <c r="AK124" s="268"/>
      <c r="AL124" s="268"/>
      <c r="AM124" s="266"/>
      <c r="AN124" s="267"/>
      <c r="AP124" s="268"/>
      <c r="AQ124" s="268"/>
      <c r="AR124" s="268"/>
      <c r="AS124" s="266"/>
      <c r="AT124" s="268"/>
      <c r="AU124" s="268"/>
      <c r="AV124" s="268"/>
      <c r="AW124" s="266"/>
      <c r="AX124" s="267"/>
      <c r="AZ124" s="268"/>
      <c r="BA124" s="268"/>
      <c r="BB124" s="268"/>
      <c r="BC124" s="266"/>
      <c r="BD124" s="268"/>
      <c r="BE124" s="268"/>
      <c r="BF124" s="268"/>
      <c r="BG124" s="266"/>
      <c r="BH124" s="267"/>
    </row>
    <row r="125" spans="1:60" ht="12.75">
      <c r="A125" s="161"/>
      <c r="B125" s="266"/>
      <c r="C125" s="266"/>
      <c r="D125" s="266"/>
      <c r="E125" s="266"/>
      <c r="F125" s="266"/>
      <c r="G125" s="266"/>
      <c r="H125" s="266"/>
      <c r="I125" s="266"/>
      <c r="J125" s="267"/>
      <c r="L125" s="268"/>
      <c r="M125" s="268"/>
      <c r="N125" s="268"/>
      <c r="O125" s="266"/>
      <c r="P125" s="268"/>
      <c r="Q125" s="268"/>
      <c r="R125" s="268"/>
      <c r="S125" s="266"/>
      <c r="T125" s="267"/>
      <c r="V125" s="268"/>
      <c r="W125" s="268"/>
      <c r="X125" s="268"/>
      <c r="Y125" s="266"/>
      <c r="Z125" s="268"/>
      <c r="AA125" s="268"/>
      <c r="AB125" s="268"/>
      <c r="AC125" s="266"/>
      <c r="AD125" s="267"/>
      <c r="AF125" s="268"/>
      <c r="AG125" s="268"/>
      <c r="AH125" s="268"/>
      <c r="AI125" s="266"/>
      <c r="AJ125" s="268"/>
      <c r="AK125" s="268"/>
      <c r="AL125" s="268"/>
      <c r="AM125" s="266"/>
      <c r="AN125" s="267"/>
      <c r="AP125" s="268"/>
      <c r="AQ125" s="268"/>
      <c r="AR125" s="268"/>
      <c r="AS125" s="266"/>
      <c r="AT125" s="268"/>
      <c r="AU125" s="268"/>
      <c r="AV125" s="268"/>
      <c r="AW125" s="266"/>
      <c r="AX125" s="267"/>
      <c r="AZ125" s="268"/>
      <c r="BA125" s="268"/>
      <c r="BB125" s="268"/>
      <c r="BC125" s="266"/>
      <c r="BD125" s="268"/>
      <c r="BE125" s="268"/>
      <c r="BF125" s="268"/>
      <c r="BG125" s="266"/>
      <c r="BH125" s="267"/>
    </row>
    <row r="126" spans="1:60" ht="12.75">
      <c r="A126" s="161"/>
      <c r="B126" s="266"/>
      <c r="C126" s="266"/>
      <c r="D126" s="266"/>
      <c r="E126" s="266"/>
      <c r="F126" s="266"/>
      <c r="G126" s="266"/>
      <c r="H126" s="266"/>
      <c r="I126" s="266"/>
      <c r="J126" s="267"/>
      <c r="L126" s="268"/>
      <c r="M126" s="268"/>
      <c r="N126" s="268"/>
      <c r="O126" s="266"/>
      <c r="P126" s="268"/>
      <c r="Q126" s="268"/>
      <c r="R126" s="268"/>
      <c r="S126" s="266"/>
      <c r="T126" s="267"/>
      <c r="V126" s="268"/>
      <c r="W126" s="268"/>
      <c r="X126" s="268"/>
      <c r="Y126" s="266"/>
      <c r="Z126" s="268"/>
      <c r="AA126" s="268"/>
      <c r="AB126" s="268"/>
      <c r="AC126" s="266"/>
      <c r="AD126" s="267"/>
      <c r="AF126" s="268"/>
      <c r="AG126" s="268"/>
      <c r="AH126" s="268"/>
      <c r="AI126" s="266"/>
      <c r="AJ126" s="268"/>
      <c r="AK126" s="268"/>
      <c r="AL126" s="268"/>
      <c r="AM126" s="266"/>
      <c r="AN126" s="267"/>
      <c r="AP126" s="268"/>
      <c r="AQ126" s="268"/>
      <c r="AR126" s="268"/>
      <c r="AS126" s="266"/>
      <c r="AT126" s="268"/>
      <c r="AU126" s="268"/>
      <c r="AV126" s="268"/>
      <c r="AW126" s="266"/>
      <c r="AX126" s="267"/>
      <c r="AZ126" s="268"/>
      <c r="BA126" s="268"/>
      <c r="BB126" s="268"/>
      <c r="BC126" s="266"/>
      <c r="BD126" s="268"/>
      <c r="BE126" s="268"/>
      <c r="BF126" s="268"/>
      <c r="BG126" s="266"/>
      <c r="BH126" s="267"/>
    </row>
    <row r="127" spans="1:60" ht="12.75">
      <c r="A127" s="161"/>
      <c r="B127" s="266"/>
      <c r="C127" s="266"/>
      <c r="D127" s="266"/>
      <c r="E127" s="266"/>
      <c r="F127" s="266"/>
      <c r="G127" s="266"/>
      <c r="H127" s="266"/>
      <c r="I127" s="266"/>
      <c r="J127" s="267"/>
      <c r="L127" s="268"/>
      <c r="M127" s="268"/>
      <c r="N127" s="268"/>
      <c r="O127" s="266"/>
      <c r="P127" s="268"/>
      <c r="Q127" s="268"/>
      <c r="R127" s="268"/>
      <c r="S127" s="266"/>
      <c r="T127" s="267"/>
      <c r="V127" s="268"/>
      <c r="W127" s="268"/>
      <c r="X127" s="268"/>
      <c r="Y127" s="266"/>
      <c r="Z127" s="268"/>
      <c r="AA127" s="268"/>
      <c r="AB127" s="268"/>
      <c r="AC127" s="266"/>
      <c r="AD127" s="267"/>
      <c r="AF127" s="268"/>
      <c r="AG127" s="268"/>
      <c r="AH127" s="268"/>
      <c r="AI127" s="266"/>
      <c r="AJ127" s="268"/>
      <c r="AK127" s="268"/>
      <c r="AL127" s="268"/>
      <c r="AM127" s="266"/>
      <c r="AN127" s="267"/>
      <c r="AP127" s="268"/>
      <c r="AQ127" s="268"/>
      <c r="AR127" s="268"/>
      <c r="AS127" s="266"/>
      <c r="AT127" s="268"/>
      <c r="AU127" s="268"/>
      <c r="AV127" s="268"/>
      <c r="AW127" s="266"/>
      <c r="AX127" s="267"/>
      <c r="AZ127" s="268"/>
      <c r="BA127" s="268"/>
      <c r="BB127" s="268"/>
      <c r="BC127" s="266"/>
      <c r="BD127" s="268"/>
      <c r="BE127" s="268"/>
      <c r="BF127" s="268"/>
      <c r="BG127" s="266"/>
      <c r="BH127" s="267"/>
    </row>
    <row r="128" spans="1:60" ht="12.75">
      <c r="A128" s="161"/>
      <c r="B128" s="266"/>
      <c r="C128" s="266"/>
      <c r="D128" s="266"/>
      <c r="E128" s="266"/>
      <c r="F128" s="266"/>
      <c r="G128" s="266"/>
      <c r="H128" s="266"/>
      <c r="I128" s="266"/>
      <c r="J128" s="267"/>
      <c r="L128" s="268"/>
      <c r="M128" s="268"/>
      <c r="N128" s="268"/>
      <c r="O128" s="266"/>
      <c r="P128" s="268"/>
      <c r="Q128" s="268"/>
      <c r="R128" s="268"/>
      <c r="S128" s="266"/>
      <c r="T128" s="267"/>
      <c r="V128" s="268"/>
      <c r="W128" s="268"/>
      <c r="X128" s="268"/>
      <c r="Y128" s="266"/>
      <c r="Z128" s="268"/>
      <c r="AA128" s="268"/>
      <c r="AB128" s="268"/>
      <c r="AC128" s="266"/>
      <c r="AD128" s="267"/>
      <c r="AF128" s="268"/>
      <c r="AG128" s="268"/>
      <c r="AH128" s="268"/>
      <c r="AI128" s="266"/>
      <c r="AJ128" s="268"/>
      <c r="AK128" s="268"/>
      <c r="AL128" s="268"/>
      <c r="AM128" s="266"/>
      <c r="AN128" s="267"/>
      <c r="AP128" s="268"/>
      <c r="AQ128" s="268"/>
      <c r="AR128" s="268"/>
      <c r="AS128" s="266"/>
      <c r="AT128" s="268"/>
      <c r="AU128" s="268"/>
      <c r="AV128" s="268"/>
      <c r="AW128" s="266"/>
      <c r="AX128" s="267"/>
      <c r="AZ128" s="268"/>
      <c r="BA128" s="268"/>
      <c r="BB128" s="268"/>
      <c r="BC128" s="266"/>
      <c r="BD128" s="268"/>
      <c r="BE128" s="268"/>
      <c r="BF128" s="268"/>
      <c r="BG128" s="266"/>
      <c r="BH128" s="267"/>
    </row>
    <row r="129" spans="1:60" ht="12.75">
      <c r="A129" s="161"/>
      <c r="B129" s="266"/>
      <c r="C129" s="266"/>
      <c r="D129" s="266"/>
      <c r="E129" s="266"/>
      <c r="F129" s="266"/>
      <c r="G129" s="266"/>
      <c r="H129" s="266"/>
      <c r="I129" s="266"/>
      <c r="J129" s="267"/>
      <c r="L129" s="268"/>
      <c r="M129" s="268"/>
      <c r="N129" s="268"/>
      <c r="O129" s="266"/>
      <c r="P129" s="268"/>
      <c r="Q129" s="268"/>
      <c r="R129" s="268"/>
      <c r="S129" s="266"/>
      <c r="T129" s="267"/>
      <c r="V129" s="268"/>
      <c r="W129" s="268"/>
      <c r="X129" s="268"/>
      <c r="Y129" s="266"/>
      <c r="Z129" s="268"/>
      <c r="AA129" s="268"/>
      <c r="AB129" s="268"/>
      <c r="AC129" s="266"/>
      <c r="AD129" s="267"/>
      <c r="AF129" s="268"/>
      <c r="AG129" s="268"/>
      <c r="AH129" s="268"/>
      <c r="AI129" s="266"/>
      <c r="AJ129" s="268"/>
      <c r="AK129" s="268"/>
      <c r="AL129" s="268"/>
      <c r="AM129" s="266"/>
      <c r="AN129" s="267"/>
      <c r="AP129" s="268"/>
      <c r="AQ129" s="268"/>
      <c r="AR129" s="268"/>
      <c r="AS129" s="266"/>
      <c r="AT129" s="268"/>
      <c r="AU129" s="268"/>
      <c r="AV129" s="268"/>
      <c r="AW129" s="266"/>
      <c r="AX129" s="267"/>
      <c r="AZ129" s="268"/>
      <c r="BA129" s="268"/>
      <c r="BB129" s="268"/>
      <c r="BC129" s="266"/>
      <c r="BD129" s="268"/>
      <c r="BE129" s="268"/>
      <c r="BF129" s="268"/>
      <c r="BG129" s="266"/>
      <c r="BH129" s="267"/>
    </row>
    <row r="130" spans="1:60" ht="12.75">
      <c r="A130" s="161"/>
      <c r="B130" s="266"/>
      <c r="C130" s="266"/>
      <c r="D130" s="266"/>
      <c r="E130" s="266"/>
      <c r="F130" s="266"/>
      <c r="G130" s="266"/>
      <c r="H130" s="266"/>
      <c r="I130" s="266"/>
      <c r="J130" s="267"/>
      <c r="L130" s="268"/>
      <c r="M130" s="268"/>
      <c r="N130" s="268"/>
      <c r="O130" s="266"/>
      <c r="P130" s="268"/>
      <c r="Q130" s="268"/>
      <c r="R130" s="268"/>
      <c r="S130" s="266"/>
      <c r="T130" s="267"/>
      <c r="V130" s="268"/>
      <c r="W130" s="268"/>
      <c r="X130" s="268"/>
      <c r="Y130" s="266"/>
      <c r="Z130" s="268"/>
      <c r="AA130" s="268"/>
      <c r="AB130" s="268"/>
      <c r="AC130" s="266"/>
      <c r="AD130" s="267"/>
      <c r="AF130" s="268"/>
      <c r="AG130" s="268"/>
      <c r="AH130" s="268"/>
      <c r="AI130" s="266"/>
      <c r="AJ130" s="268"/>
      <c r="AK130" s="268"/>
      <c r="AL130" s="268"/>
      <c r="AM130" s="266"/>
      <c r="AN130" s="267"/>
      <c r="AP130" s="268"/>
      <c r="AQ130" s="268"/>
      <c r="AR130" s="268"/>
      <c r="AS130" s="266"/>
      <c r="AT130" s="268"/>
      <c r="AU130" s="268"/>
      <c r="AV130" s="268"/>
      <c r="AW130" s="266"/>
      <c r="AX130" s="267"/>
      <c r="AZ130" s="268"/>
      <c r="BA130" s="268"/>
      <c r="BB130" s="268"/>
      <c r="BC130" s="266"/>
      <c r="BD130" s="268"/>
      <c r="BE130" s="268"/>
      <c r="BF130" s="268"/>
      <c r="BG130" s="266"/>
      <c r="BH130" s="267"/>
    </row>
    <row r="131" spans="1:60" ht="12.75">
      <c r="A131" s="161"/>
      <c r="B131" s="266"/>
      <c r="C131" s="266"/>
      <c r="D131" s="266"/>
      <c r="E131" s="266"/>
      <c r="F131" s="266"/>
      <c r="G131" s="266"/>
      <c r="H131" s="266"/>
      <c r="I131" s="266"/>
      <c r="J131" s="267"/>
      <c r="L131" s="268"/>
      <c r="M131" s="268"/>
      <c r="N131" s="268"/>
      <c r="O131" s="266"/>
      <c r="P131" s="268"/>
      <c r="Q131" s="268"/>
      <c r="R131" s="268"/>
      <c r="S131" s="266"/>
      <c r="T131" s="267"/>
      <c r="V131" s="268"/>
      <c r="W131" s="268"/>
      <c r="X131" s="268"/>
      <c r="Y131" s="266"/>
      <c r="Z131" s="268"/>
      <c r="AA131" s="268"/>
      <c r="AB131" s="268"/>
      <c r="AC131" s="266"/>
      <c r="AD131" s="267"/>
      <c r="AF131" s="268"/>
      <c r="AG131" s="268"/>
      <c r="AH131" s="268"/>
      <c r="AI131" s="266"/>
      <c r="AJ131" s="268"/>
      <c r="AK131" s="268"/>
      <c r="AL131" s="268"/>
      <c r="AM131" s="266"/>
      <c r="AN131" s="267"/>
      <c r="AP131" s="268"/>
      <c r="AQ131" s="268"/>
      <c r="AR131" s="268"/>
      <c r="AS131" s="266"/>
      <c r="AT131" s="268"/>
      <c r="AU131" s="268"/>
      <c r="AV131" s="268"/>
      <c r="AW131" s="266"/>
      <c r="AX131" s="267"/>
      <c r="AZ131" s="268"/>
      <c r="BA131" s="268"/>
      <c r="BB131" s="268"/>
      <c r="BC131" s="266"/>
      <c r="BD131" s="268"/>
      <c r="BE131" s="268"/>
      <c r="BF131" s="268"/>
      <c r="BG131" s="266"/>
      <c r="BH131" s="267"/>
    </row>
    <row r="132" spans="1:60" ht="12.75">
      <c r="A132" s="161"/>
      <c r="B132" s="266"/>
      <c r="C132" s="266"/>
      <c r="D132" s="266"/>
      <c r="E132" s="266"/>
      <c r="F132" s="266"/>
      <c r="G132" s="266"/>
      <c r="H132" s="266"/>
      <c r="I132" s="266"/>
      <c r="J132" s="267"/>
      <c r="L132" s="268"/>
      <c r="M132" s="268"/>
      <c r="N132" s="268"/>
      <c r="O132" s="266"/>
      <c r="P132" s="268"/>
      <c r="Q132" s="268"/>
      <c r="R132" s="268"/>
      <c r="S132" s="266"/>
      <c r="T132" s="267"/>
      <c r="V132" s="268"/>
      <c r="W132" s="268"/>
      <c r="X132" s="268"/>
      <c r="Y132" s="266"/>
      <c r="Z132" s="268"/>
      <c r="AA132" s="268"/>
      <c r="AB132" s="268"/>
      <c r="AC132" s="266"/>
      <c r="AD132" s="267"/>
      <c r="AF132" s="268"/>
      <c r="AG132" s="268"/>
      <c r="AH132" s="268"/>
      <c r="AI132" s="266"/>
      <c r="AJ132" s="268"/>
      <c r="AK132" s="268"/>
      <c r="AL132" s="268"/>
      <c r="AM132" s="266"/>
      <c r="AN132" s="267"/>
      <c r="AP132" s="268"/>
      <c r="AQ132" s="268"/>
      <c r="AR132" s="268"/>
      <c r="AS132" s="266"/>
      <c r="AT132" s="268"/>
      <c r="AU132" s="268"/>
      <c r="AV132" s="268"/>
      <c r="AW132" s="266"/>
      <c r="AX132" s="267"/>
      <c r="AZ132" s="268"/>
      <c r="BA132" s="268"/>
      <c r="BB132" s="268"/>
      <c r="BC132" s="266"/>
      <c r="BD132" s="268"/>
      <c r="BE132" s="268"/>
      <c r="BF132" s="268"/>
      <c r="BG132" s="266"/>
      <c r="BH132" s="267"/>
    </row>
    <row r="133" spans="1:60" ht="12.75">
      <c r="A133" s="161"/>
      <c r="B133" s="266"/>
      <c r="C133" s="266"/>
      <c r="D133" s="266"/>
      <c r="E133" s="266"/>
      <c r="F133" s="266"/>
      <c r="G133" s="266"/>
      <c r="H133" s="266"/>
      <c r="I133" s="266"/>
      <c r="J133" s="267"/>
      <c r="L133" s="268"/>
      <c r="M133" s="268"/>
      <c r="N133" s="268"/>
      <c r="O133" s="266"/>
      <c r="P133" s="268"/>
      <c r="Q133" s="268"/>
      <c r="R133" s="268"/>
      <c r="S133" s="266"/>
      <c r="T133" s="267"/>
      <c r="V133" s="268"/>
      <c r="W133" s="268"/>
      <c r="X133" s="268"/>
      <c r="Y133" s="266"/>
      <c r="Z133" s="268"/>
      <c r="AA133" s="268"/>
      <c r="AB133" s="268"/>
      <c r="AC133" s="266"/>
      <c r="AD133" s="267"/>
      <c r="AF133" s="268"/>
      <c r="AG133" s="268"/>
      <c r="AH133" s="268"/>
      <c r="AI133" s="266"/>
      <c r="AJ133" s="268"/>
      <c r="AK133" s="268"/>
      <c r="AL133" s="268"/>
      <c r="AM133" s="266"/>
      <c r="AN133" s="267"/>
      <c r="AP133" s="268"/>
      <c r="AQ133" s="268"/>
      <c r="AR133" s="268"/>
      <c r="AS133" s="266"/>
      <c r="AT133" s="268"/>
      <c r="AU133" s="268"/>
      <c r="AV133" s="268"/>
      <c r="AW133" s="266"/>
      <c r="AX133" s="267"/>
      <c r="AZ133" s="268"/>
      <c r="BA133" s="268"/>
      <c r="BB133" s="268"/>
      <c r="BC133" s="266"/>
      <c r="BD133" s="268"/>
      <c r="BE133" s="268"/>
      <c r="BF133" s="268"/>
      <c r="BG133" s="266"/>
      <c r="BH133" s="267"/>
    </row>
    <row r="134" spans="1:60" ht="12.75">
      <c r="A134" s="161"/>
      <c r="B134" s="266"/>
      <c r="C134" s="266"/>
      <c r="D134" s="266"/>
      <c r="E134" s="266"/>
      <c r="F134" s="266"/>
      <c r="G134" s="266"/>
      <c r="H134" s="266"/>
      <c r="I134" s="266"/>
      <c r="J134" s="267"/>
      <c r="L134" s="268"/>
      <c r="M134" s="268"/>
      <c r="N134" s="268"/>
      <c r="O134" s="266"/>
      <c r="P134" s="268"/>
      <c r="Q134" s="268"/>
      <c r="R134" s="268"/>
      <c r="S134" s="266"/>
      <c r="T134" s="267"/>
      <c r="V134" s="268"/>
      <c r="W134" s="268"/>
      <c r="X134" s="268"/>
      <c r="Y134" s="266"/>
      <c r="Z134" s="268"/>
      <c r="AA134" s="268"/>
      <c r="AB134" s="268"/>
      <c r="AC134" s="266"/>
      <c r="AD134" s="267"/>
      <c r="AF134" s="268"/>
      <c r="AG134" s="268"/>
      <c r="AH134" s="268"/>
      <c r="AI134" s="266"/>
      <c r="AJ134" s="268"/>
      <c r="AK134" s="268"/>
      <c r="AL134" s="268"/>
      <c r="AM134" s="266"/>
      <c r="AN134" s="267"/>
      <c r="AP134" s="268"/>
      <c r="AQ134" s="268"/>
      <c r="AR134" s="268"/>
      <c r="AS134" s="266"/>
      <c r="AT134" s="268"/>
      <c r="AU134" s="268"/>
      <c r="AV134" s="268"/>
      <c r="AW134" s="266"/>
      <c r="AX134" s="267"/>
      <c r="AZ134" s="268"/>
      <c r="BA134" s="268"/>
      <c r="BB134" s="268"/>
      <c r="BC134" s="266"/>
      <c r="BD134" s="268"/>
      <c r="BE134" s="268"/>
      <c r="BF134" s="268"/>
      <c r="BG134" s="266"/>
      <c r="BH134" s="267"/>
    </row>
    <row r="135" spans="1:60" ht="12.75">
      <c r="A135" s="161"/>
      <c r="B135" s="266"/>
      <c r="C135" s="266"/>
      <c r="D135" s="266"/>
      <c r="E135" s="266"/>
      <c r="F135" s="266"/>
      <c r="G135" s="266"/>
      <c r="H135" s="266"/>
      <c r="I135" s="266"/>
      <c r="J135" s="267"/>
      <c r="L135" s="268"/>
      <c r="M135" s="268"/>
      <c r="N135" s="268"/>
      <c r="O135" s="266"/>
      <c r="P135" s="268"/>
      <c r="Q135" s="268"/>
      <c r="R135" s="268"/>
      <c r="S135" s="266"/>
      <c r="T135" s="267"/>
      <c r="V135" s="268"/>
      <c r="W135" s="268"/>
      <c r="X135" s="268"/>
      <c r="Y135" s="266"/>
      <c r="Z135" s="268"/>
      <c r="AA135" s="268"/>
      <c r="AB135" s="268"/>
      <c r="AC135" s="266"/>
      <c r="AD135" s="267"/>
      <c r="AF135" s="268"/>
      <c r="AG135" s="268"/>
      <c r="AH135" s="268"/>
      <c r="AI135" s="266"/>
      <c r="AJ135" s="268"/>
      <c r="AK135" s="268"/>
      <c r="AL135" s="268"/>
      <c r="AM135" s="266"/>
      <c r="AN135" s="267"/>
      <c r="AP135" s="268"/>
      <c r="AQ135" s="268"/>
      <c r="AR135" s="268"/>
      <c r="AS135" s="266"/>
      <c r="AT135" s="268"/>
      <c r="AU135" s="268"/>
      <c r="AV135" s="268"/>
      <c r="AW135" s="266"/>
      <c r="AX135" s="267"/>
      <c r="AZ135" s="268"/>
      <c r="BA135" s="268"/>
      <c r="BB135" s="268"/>
      <c r="BC135" s="266"/>
      <c r="BD135" s="268"/>
      <c r="BE135" s="268"/>
      <c r="BF135" s="268"/>
      <c r="BG135" s="266"/>
      <c r="BH135" s="267"/>
    </row>
    <row r="136" spans="1:60" ht="12.75">
      <c r="A136" s="161"/>
      <c r="B136" s="266"/>
      <c r="C136" s="266"/>
      <c r="D136" s="266"/>
      <c r="E136" s="266"/>
      <c r="F136" s="266"/>
      <c r="G136" s="266"/>
      <c r="H136" s="266"/>
      <c r="I136" s="266"/>
      <c r="J136" s="267"/>
      <c r="L136" s="268"/>
      <c r="M136" s="268"/>
      <c r="N136" s="268"/>
      <c r="O136" s="266"/>
      <c r="P136" s="268"/>
      <c r="Q136" s="268"/>
      <c r="R136" s="268"/>
      <c r="S136" s="266"/>
      <c r="T136" s="267"/>
      <c r="V136" s="268"/>
      <c r="W136" s="268"/>
      <c r="X136" s="268"/>
      <c r="Y136" s="266"/>
      <c r="Z136" s="268"/>
      <c r="AA136" s="268"/>
      <c r="AB136" s="268"/>
      <c r="AC136" s="266"/>
      <c r="AD136" s="267"/>
      <c r="AF136" s="268"/>
      <c r="AG136" s="268"/>
      <c r="AH136" s="268"/>
      <c r="AI136" s="266"/>
      <c r="AJ136" s="268"/>
      <c r="AK136" s="268"/>
      <c r="AL136" s="268"/>
      <c r="AM136" s="266"/>
      <c r="AN136" s="267"/>
      <c r="AP136" s="268"/>
      <c r="AQ136" s="268"/>
      <c r="AR136" s="268"/>
      <c r="AS136" s="266"/>
      <c r="AT136" s="268"/>
      <c r="AU136" s="268"/>
      <c r="AV136" s="268"/>
      <c r="AW136" s="266"/>
      <c r="AX136" s="267"/>
      <c r="AZ136" s="268"/>
      <c r="BA136" s="268"/>
      <c r="BB136" s="268"/>
      <c r="BC136" s="266"/>
      <c r="BD136" s="268"/>
      <c r="BE136" s="268"/>
      <c r="BF136" s="268"/>
      <c r="BG136" s="266"/>
      <c r="BH136" s="267"/>
    </row>
    <row r="137" spans="1:60" ht="12.75">
      <c r="A137" s="161"/>
      <c r="B137" s="266"/>
      <c r="C137" s="266"/>
      <c r="D137" s="266"/>
      <c r="E137" s="266"/>
      <c r="F137" s="266"/>
      <c r="G137" s="266"/>
      <c r="H137" s="266"/>
      <c r="I137" s="266"/>
      <c r="J137" s="267"/>
      <c r="L137" s="268"/>
      <c r="M137" s="268"/>
      <c r="N137" s="268"/>
      <c r="O137" s="266"/>
      <c r="P137" s="268"/>
      <c r="Q137" s="268"/>
      <c r="R137" s="268"/>
      <c r="S137" s="266"/>
      <c r="T137" s="267"/>
      <c r="V137" s="268"/>
      <c r="W137" s="268"/>
      <c r="X137" s="268"/>
      <c r="Y137" s="266"/>
      <c r="Z137" s="268"/>
      <c r="AA137" s="268"/>
      <c r="AB137" s="268"/>
      <c r="AC137" s="266"/>
      <c r="AD137" s="267"/>
      <c r="AF137" s="268"/>
      <c r="AG137" s="268"/>
      <c r="AH137" s="268"/>
      <c r="AI137" s="266"/>
      <c r="AJ137" s="268"/>
      <c r="AK137" s="268"/>
      <c r="AL137" s="268"/>
      <c r="AM137" s="266"/>
      <c r="AN137" s="267"/>
      <c r="AP137" s="268"/>
      <c r="AQ137" s="268"/>
      <c r="AR137" s="268"/>
      <c r="AS137" s="266"/>
      <c r="AT137" s="268"/>
      <c r="AU137" s="268"/>
      <c r="AV137" s="268"/>
      <c r="AW137" s="266"/>
      <c r="AX137" s="267"/>
      <c r="AZ137" s="268"/>
      <c r="BA137" s="268"/>
      <c r="BB137" s="268"/>
      <c r="BC137" s="266"/>
      <c r="BD137" s="268"/>
      <c r="BE137" s="268"/>
      <c r="BF137" s="268"/>
      <c r="BG137" s="266"/>
      <c r="BH137" s="267"/>
    </row>
    <row r="138" spans="1:60" ht="12.75">
      <c r="A138" s="161"/>
      <c r="B138" s="266"/>
      <c r="C138" s="266"/>
      <c r="D138" s="266"/>
      <c r="E138" s="266"/>
      <c r="F138" s="266"/>
      <c r="G138" s="266"/>
      <c r="H138" s="266"/>
      <c r="I138" s="266"/>
      <c r="J138" s="267"/>
      <c r="L138" s="268"/>
      <c r="M138" s="268"/>
      <c r="N138" s="268"/>
      <c r="O138" s="266"/>
      <c r="P138" s="268"/>
      <c r="Q138" s="268"/>
      <c r="R138" s="268"/>
      <c r="S138" s="266"/>
      <c r="T138" s="267"/>
      <c r="V138" s="268"/>
      <c r="W138" s="268"/>
      <c r="X138" s="268"/>
      <c r="Y138" s="266"/>
      <c r="Z138" s="268"/>
      <c r="AA138" s="268"/>
      <c r="AB138" s="268"/>
      <c r="AC138" s="266"/>
      <c r="AD138" s="267"/>
      <c r="AF138" s="268"/>
      <c r="AG138" s="268"/>
      <c r="AH138" s="268"/>
      <c r="AI138" s="266"/>
      <c r="AJ138" s="268"/>
      <c r="AK138" s="268"/>
      <c r="AL138" s="268"/>
      <c r="AM138" s="266"/>
      <c r="AN138" s="267"/>
      <c r="AP138" s="268"/>
      <c r="AQ138" s="268"/>
      <c r="AR138" s="268"/>
      <c r="AS138" s="266"/>
      <c r="AT138" s="268"/>
      <c r="AU138" s="268"/>
      <c r="AV138" s="268"/>
      <c r="AW138" s="266"/>
      <c r="AX138" s="267"/>
      <c r="AZ138" s="268"/>
      <c r="BA138" s="268"/>
      <c r="BB138" s="268"/>
      <c r="BC138" s="266"/>
      <c r="BD138" s="268"/>
      <c r="BE138" s="268"/>
      <c r="BF138" s="268"/>
      <c r="BG138" s="266"/>
      <c r="BH138" s="267"/>
    </row>
    <row r="139" spans="1:60" ht="12.75">
      <c r="A139" s="161"/>
      <c r="B139" s="266"/>
      <c r="C139" s="266"/>
      <c r="D139" s="266"/>
      <c r="E139" s="266"/>
      <c r="F139" s="266"/>
      <c r="G139" s="266"/>
      <c r="H139" s="266"/>
      <c r="I139" s="266"/>
      <c r="J139" s="267"/>
      <c r="L139" s="268"/>
      <c r="M139" s="268"/>
      <c r="N139" s="268"/>
      <c r="O139" s="266"/>
      <c r="P139" s="268"/>
      <c r="Q139" s="268"/>
      <c r="R139" s="268"/>
      <c r="S139" s="266"/>
      <c r="T139" s="267"/>
      <c r="V139" s="268"/>
      <c r="W139" s="268"/>
      <c r="X139" s="268"/>
      <c r="Y139" s="266"/>
      <c r="Z139" s="268"/>
      <c r="AA139" s="268"/>
      <c r="AB139" s="268"/>
      <c r="AC139" s="266"/>
      <c r="AD139" s="267"/>
      <c r="AF139" s="268"/>
      <c r="AG139" s="268"/>
      <c r="AH139" s="268"/>
      <c r="AI139" s="266"/>
      <c r="AJ139" s="268"/>
      <c r="AK139" s="268"/>
      <c r="AL139" s="268"/>
      <c r="AM139" s="266"/>
      <c r="AN139" s="267"/>
      <c r="AP139" s="268"/>
      <c r="AQ139" s="268"/>
      <c r="AR139" s="268"/>
      <c r="AS139" s="266"/>
      <c r="AT139" s="268"/>
      <c r="AU139" s="268"/>
      <c r="AV139" s="268"/>
      <c r="AW139" s="266"/>
      <c r="AX139" s="267"/>
      <c r="AZ139" s="268"/>
      <c r="BA139" s="268"/>
      <c r="BB139" s="268"/>
      <c r="BC139" s="266"/>
      <c r="BD139" s="268"/>
      <c r="BE139" s="268"/>
      <c r="BF139" s="268"/>
      <c r="BG139" s="266"/>
      <c r="BH139" s="267"/>
    </row>
    <row r="140" spans="1:60" ht="12.75">
      <c r="A140" s="161"/>
      <c r="B140" s="266"/>
      <c r="C140" s="266"/>
      <c r="D140" s="266"/>
      <c r="E140" s="266"/>
      <c r="F140" s="266"/>
      <c r="G140" s="266"/>
      <c r="H140" s="266"/>
      <c r="I140" s="266"/>
      <c r="J140" s="267"/>
      <c r="L140" s="268"/>
      <c r="M140" s="268"/>
      <c r="N140" s="268"/>
      <c r="O140" s="266"/>
      <c r="P140" s="268"/>
      <c r="Q140" s="268"/>
      <c r="R140" s="268"/>
      <c r="S140" s="266"/>
      <c r="T140" s="267"/>
      <c r="V140" s="268"/>
      <c r="W140" s="268"/>
      <c r="X140" s="268"/>
      <c r="Y140" s="266"/>
      <c r="Z140" s="268"/>
      <c r="AA140" s="268"/>
      <c r="AB140" s="268"/>
      <c r="AC140" s="266"/>
      <c r="AD140" s="267"/>
      <c r="AF140" s="268"/>
      <c r="AG140" s="268"/>
      <c r="AH140" s="268"/>
      <c r="AI140" s="266"/>
      <c r="AJ140" s="268"/>
      <c r="AK140" s="268"/>
      <c r="AL140" s="268"/>
      <c r="AM140" s="266"/>
      <c r="AN140" s="267"/>
      <c r="AP140" s="268"/>
      <c r="AQ140" s="268"/>
      <c r="AR140" s="268"/>
      <c r="AS140" s="266"/>
      <c r="AT140" s="268"/>
      <c r="AU140" s="268"/>
      <c r="AV140" s="268"/>
      <c r="AW140" s="266"/>
      <c r="AX140" s="267"/>
      <c r="AZ140" s="268"/>
      <c r="BA140" s="268"/>
      <c r="BB140" s="268"/>
      <c r="BC140" s="266"/>
      <c r="BD140" s="268"/>
      <c r="BE140" s="268"/>
      <c r="BF140" s="268"/>
      <c r="BG140" s="266"/>
      <c r="BH140" s="267"/>
    </row>
    <row r="141" spans="1:60" ht="12.75">
      <c r="A141" s="161"/>
      <c r="B141" s="266"/>
      <c r="C141" s="266"/>
      <c r="D141" s="266"/>
      <c r="E141" s="266"/>
      <c r="F141" s="266"/>
      <c r="G141" s="266"/>
      <c r="H141" s="266"/>
      <c r="I141" s="266"/>
      <c r="J141" s="267"/>
      <c r="L141" s="268"/>
      <c r="M141" s="268"/>
      <c r="N141" s="268"/>
      <c r="O141" s="266"/>
      <c r="P141" s="268"/>
      <c r="Q141" s="268"/>
      <c r="R141" s="268"/>
      <c r="S141" s="266"/>
      <c r="T141" s="267"/>
      <c r="V141" s="268"/>
      <c r="W141" s="268"/>
      <c r="X141" s="268"/>
      <c r="Y141" s="266"/>
      <c r="Z141" s="268"/>
      <c r="AA141" s="268"/>
      <c r="AB141" s="268"/>
      <c r="AC141" s="266"/>
      <c r="AD141" s="267"/>
      <c r="AF141" s="268"/>
      <c r="AG141" s="268"/>
      <c r="AH141" s="268"/>
      <c r="AI141" s="266"/>
      <c r="AJ141" s="268"/>
      <c r="AK141" s="268"/>
      <c r="AL141" s="268"/>
      <c r="AM141" s="266"/>
      <c r="AN141" s="267"/>
      <c r="AP141" s="268"/>
      <c r="AQ141" s="268"/>
      <c r="AR141" s="268"/>
      <c r="AS141" s="266"/>
      <c r="AT141" s="268"/>
      <c r="AU141" s="268"/>
      <c r="AV141" s="268"/>
      <c r="AW141" s="266"/>
      <c r="AX141" s="267"/>
      <c r="AZ141" s="268"/>
      <c r="BA141" s="268"/>
      <c r="BB141" s="268"/>
      <c r="BC141" s="266"/>
      <c r="BD141" s="268"/>
      <c r="BE141" s="268"/>
      <c r="BF141" s="268"/>
      <c r="BG141" s="266"/>
      <c r="BH141" s="267"/>
    </row>
    <row r="142" spans="1:60" ht="12.75">
      <c r="A142" s="161"/>
      <c r="B142" s="266"/>
      <c r="C142" s="266"/>
      <c r="D142" s="266"/>
      <c r="E142" s="266"/>
      <c r="F142" s="266"/>
      <c r="G142" s="266"/>
      <c r="H142" s="266"/>
      <c r="I142" s="266"/>
      <c r="J142" s="267"/>
      <c r="L142" s="268"/>
      <c r="M142" s="268"/>
      <c r="N142" s="268"/>
      <c r="O142" s="266"/>
      <c r="P142" s="268"/>
      <c r="Q142" s="268"/>
      <c r="R142" s="268"/>
      <c r="S142" s="266"/>
      <c r="T142" s="267"/>
      <c r="V142" s="268"/>
      <c r="W142" s="268"/>
      <c r="X142" s="268"/>
      <c r="Y142" s="266"/>
      <c r="Z142" s="268"/>
      <c r="AA142" s="268"/>
      <c r="AB142" s="268"/>
      <c r="AC142" s="266"/>
      <c r="AD142" s="267"/>
      <c r="AF142" s="268"/>
      <c r="AG142" s="268"/>
      <c r="AH142" s="268"/>
      <c r="AI142" s="266"/>
      <c r="AJ142" s="268"/>
      <c r="AK142" s="268"/>
      <c r="AL142" s="268"/>
      <c r="AM142" s="266"/>
      <c r="AN142" s="267"/>
      <c r="AP142" s="268"/>
      <c r="AQ142" s="268"/>
      <c r="AR142" s="268"/>
      <c r="AS142" s="266"/>
      <c r="AT142" s="268"/>
      <c r="AU142" s="268"/>
      <c r="AV142" s="268"/>
      <c r="AW142" s="266"/>
      <c r="AX142" s="267"/>
      <c r="AZ142" s="268"/>
      <c r="BA142" s="268"/>
      <c r="BB142" s="268"/>
      <c r="BC142" s="266"/>
      <c r="BD142" s="268"/>
      <c r="BE142" s="268"/>
      <c r="BF142" s="268"/>
      <c r="BG142" s="266"/>
      <c r="BH142" s="267"/>
    </row>
    <row r="143" spans="1:60" ht="12.75">
      <c r="A143" s="161"/>
      <c r="B143" s="266"/>
      <c r="C143" s="266"/>
      <c r="D143" s="266"/>
      <c r="E143" s="266"/>
      <c r="F143" s="266"/>
      <c r="G143" s="266"/>
      <c r="H143" s="266"/>
      <c r="I143" s="266"/>
      <c r="J143" s="267"/>
      <c r="L143" s="268"/>
      <c r="M143" s="268"/>
      <c r="N143" s="268"/>
      <c r="O143" s="266"/>
      <c r="P143" s="268"/>
      <c r="Q143" s="268"/>
      <c r="R143" s="268"/>
      <c r="S143" s="266"/>
      <c r="T143" s="267"/>
      <c r="V143" s="268"/>
      <c r="W143" s="268"/>
      <c r="X143" s="268"/>
      <c r="Y143" s="266"/>
      <c r="Z143" s="268"/>
      <c r="AA143" s="268"/>
      <c r="AB143" s="268"/>
      <c r="AC143" s="266"/>
      <c r="AD143" s="267"/>
      <c r="AF143" s="268"/>
      <c r="AG143" s="268"/>
      <c r="AH143" s="268"/>
      <c r="AI143" s="266"/>
      <c r="AJ143" s="268"/>
      <c r="AK143" s="268"/>
      <c r="AL143" s="268"/>
      <c r="AM143" s="266"/>
      <c r="AN143" s="267"/>
      <c r="AP143" s="268"/>
      <c r="AQ143" s="268"/>
      <c r="AR143" s="268"/>
      <c r="AS143" s="266"/>
      <c r="AT143" s="268"/>
      <c r="AU143" s="268"/>
      <c r="AV143" s="268"/>
      <c r="AW143" s="266"/>
      <c r="AX143" s="267"/>
      <c r="AZ143" s="268"/>
      <c r="BA143" s="268"/>
      <c r="BB143" s="268"/>
      <c r="BC143" s="266"/>
      <c r="BD143" s="268"/>
      <c r="BE143" s="268"/>
      <c r="BF143" s="268"/>
      <c r="BG143" s="266"/>
      <c r="BH143" s="267"/>
    </row>
    <row r="144" spans="1:60" ht="12.75">
      <c r="A144" s="161"/>
      <c r="B144" s="266"/>
      <c r="C144" s="266"/>
      <c r="D144" s="266"/>
      <c r="E144" s="266"/>
      <c r="F144" s="266"/>
      <c r="G144" s="266"/>
      <c r="H144" s="266"/>
      <c r="I144" s="266"/>
      <c r="J144" s="267"/>
      <c r="L144" s="268"/>
      <c r="M144" s="268"/>
      <c r="N144" s="268"/>
      <c r="O144" s="266"/>
      <c r="P144" s="268"/>
      <c r="Q144" s="268"/>
      <c r="R144" s="268"/>
      <c r="S144" s="266"/>
      <c r="T144" s="267"/>
      <c r="V144" s="268"/>
      <c r="W144" s="268"/>
      <c r="X144" s="268"/>
      <c r="Y144" s="266"/>
      <c r="Z144" s="268"/>
      <c r="AA144" s="268"/>
      <c r="AB144" s="268"/>
      <c r="AC144" s="266"/>
      <c r="AD144" s="267"/>
      <c r="AF144" s="268"/>
      <c r="AG144" s="268"/>
      <c r="AH144" s="268"/>
      <c r="AI144" s="266"/>
      <c r="AJ144" s="268"/>
      <c r="AK144" s="268"/>
      <c r="AL144" s="268"/>
      <c r="AM144" s="266"/>
      <c r="AN144" s="267"/>
      <c r="AP144" s="268"/>
      <c r="AQ144" s="268"/>
      <c r="AR144" s="268"/>
      <c r="AS144" s="266"/>
      <c r="AT144" s="268"/>
      <c r="AU144" s="268"/>
      <c r="AV144" s="268"/>
      <c r="AW144" s="266"/>
      <c r="AX144" s="267"/>
      <c r="AZ144" s="268"/>
      <c r="BA144" s="268"/>
      <c r="BB144" s="268"/>
      <c r="BC144" s="266"/>
      <c r="BD144" s="268"/>
      <c r="BE144" s="268"/>
      <c r="BF144" s="268"/>
      <c r="BG144" s="266"/>
      <c r="BH144" s="267"/>
    </row>
    <row r="145" spans="1:60" ht="12.75">
      <c r="A145" s="161"/>
      <c r="B145" s="266"/>
      <c r="C145" s="266"/>
      <c r="D145" s="266"/>
      <c r="E145" s="266"/>
      <c r="F145" s="266"/>
      <c r="G145" s="266"/>
      <c r="H145" s="266"/>
      <c r="I145" s="266"/>
      <c r="J145" s="267"/>
      <c r="L145" s="268"/>
      <c r="M145" s="268"/>
      <c r="N145" s="268"/>
      <c r="O145" s="266"/>
      <c r="P145" s="268"/>
      <c r="Q145" s="268"/>
      <c r="R145" s="268"/>
      <c r="S145" s="266"/>
      <c r="T145" s="267"/>
      <c r="V145" s="268"/>
      <c r="W145" s="268"/>
      <c r="X145" s="268"/>
      <c r="Y145" s="266"/>
      <c r="Z145" s="268"/>
      <c r="AA145" s="268"/>
      <c r="AB145" s="268"/>
      <c r="AC145" s="266"/>
      <c r="AD145" s="267"/>
      <c r="AF145" s="268"/>
      <c r="AG145" s="268"/>
      <c r="AH145" s="268"/>
      <c r="AI145" s="266"/>
      <c r="AJ145" s="268"/>
      <c r="AK145" s="268"/>
      <c r="AL145" s="268"/>
      <c r="AM145" s="266"/>
      <c r="AN145" s="267"/>
      <c r="AP145" s="268"/>
      <c r="AQ145" s="268"/>
      <c r="AR145" s="268"/>
      <c r="AS145" s="266"/>
      <c r="AT145" s="268"/>
      <c r="AU145" s="268"/>
      <c r="AV145" s="268"/>
      <c r="AW145" s="266"/>
      <c r="AX145" s="267"/>
      <c r="AZ145" s="268"/>
      <c r="BA145" s="268"/>
      <c r="BB145" s="268"/>
      <c r="BC145" s="266"/>
      <c r="BD145" s="268"/>
      <c r="BE145" s="268"/>
      <c r="BF145" s="268"/>
      <c r="BG145" s="266"/>
      <c r="BH145" s="267"/>
    </row>
    <row r="146" spans="1:60" ht="12.75">
      <c r="A146" s="161"/>
      <c r="B146" s="266"/>
      <c r="C146" s="266"/>
      <c r="D146" s="266"/>
      <c r="E146" s="266"/>
      <c r="F146" s="266"/>
      <c r="G146" s="266"/>
      <c r="H146" s="266"/>
      <c r="I146" s="266"/>
      <c r="J146" s="267"/>
      <c r="L146" s="268"/>
      <c r="M146" s="268"/>
      <c r="N146" s="268"/>
      <c r="O146" s="266"/>
      <c r="P146" s="268"/>
      <c r="Q146" s="268"/>
      <c r="R146" s="268"/>
      <c r="S146" s="266"/>
      <c r="T146" s="267"/>
      <c r="V146" s="268"/>
      <c r="W146" s="268"/>
      <c r="X146" s="268"/>
      <c r="Y146" s="266"/>
      <c r="Z146" s="268"/>
      <c r="AA146" s="268"/>
      <c r="AB146" s="268"/>
      <c r="AC146" s="266"/>
      <c r="AD146" s="267"/>
      <c r="AF146" s="268"/>
      <c r="AG146" s="268"/>
      <c r="AH146" s="268"/>
      <c r="AI146" s="266"/>
      <c r="AJ146" s="268"/>
      <c r="AK146" s="268"/>
      <c r="AL146" s="268"/>
      <c r="AM146" s="266"/>
      <c r="AN146" s="267"/>
      <c r="AP146" s="268"/>
      <c r="AQ146" s="268"/>
      <c r="AR146" s="268"/>
      <c r="AS146" s="266"/>
      <c r="AT146" s="268"/>
      <c r="AU146" s="268"/>
      <c r="AV146" s="268"/>
      <c r="AW146" s="266"/>
      <c r="AX146" s="267"/>
      <c r="AZ146" s="268"/>
      <c r="BA146" s="268"/>
      <c r="BB146" s="268"/>
      <c r="BC146" s="266"/>
      <c r="BD146" s="268"/>
      <c r="BE146" s="268"/>
      <c r="BF146" s="268"/>
      <c r="BG146" s="266"/>
      <c r="BH146" s="267"/>
    </row>
    <row r="147" spans="1:60" ht="12.75">
      <c r="A147" s="161"/>
      <c r="B147" s="266"/>
      <c r="C147" s="266"/>
      <c r="D147" s="266"/>
      <c r="E147" s="266"/>
      <c r="F147" s="266"/>
      <c r="G147" s="266"/>
      <c r="H147" s="266"/>
      <c r="I147" s="266"/>
      <c r="J147" s="267"/>
      <c r="L147" s="268"/>
      <c r="M147" s="268"/>
      <c r="N147" s="268"/>
      <c r="O147" s="266"/>
      <c r="P147" s="268"/>
      <c r="Q147" s="268"/>
      <c r="R147" s="268"/>
      <c r="S147" s="266"/>
      <c r="T147" s="267"/>
      <c r="V147" s="268"/>
      <c r="W147" s="268"/>
      <c r="X147" s="268"/>
      <c r="Y147" s="266"/>
      <c r="Z147" s="268"/>
      <c r="AA147" s="268"/>
      <c r="AB147" s="268"/>
      <c r="AC147" s="266"/>
      <c r="AD147" s="267"/>
      <c r="AF147" s="268"/>
      <c r="AG147" s="268"/>
      <c r="AH147" s="268"/>
      <c r="AI147" s="266"/>
      <c r="AJ147" s="268"/>
      <c r="AK147" s="268"/>
      <c r="AL147" s="268"/>
      <c r="AM147" s="266"/>
      <c r="AN147" s="267"/>
      <c r="AP147" s="268"/>
      <c r="AQ147" s="268"/>
      <c r="AR147" s="268"/>
      <c r="AS147" s="266"/>
      <c r="AT147" s="268"/>
      <c r="AU147" s="268"/>
      <c r="AV147" s="268"/>
      <c r="AW147" s="266"/>
      <c r="AX147" s="267"/>
      <c r="AZ147" s="268"/>
      <c r="BA147" s="268"/>
      <c r="BB147" s="268"/>
      <c r="BC147" s="266"/>
      <c r="BD147" s="268"/>
      <c r="BE147" s="268"/>
      <c r="BF147" s="268"/>
      <c r="BG147" s="266"/>
      <c r="BH147" s="267"/>
    </row>
    <row r="148" spans="1:60" ht="12.75">
      <c r="A148" s="161"/>
      <c r="B148" s="266"/>
      <c r="C148" s="266"/>
      <c r="D148" s="266"/>
      <c r="E148" s="266"/>
      <c r="F148" s="266"/>
      <c r="G148" s="266"/>
      <c r="H148" s="266"/>
      <c r="I148" s="266"/>
      <c r="J148" s="267"/>
      <c r="L148" s="268"/>
      <c r="M148" s="268"/>
      <c r="N148" s="268"/>
      <c r="O148" s="266"/>
      <c r="P148" s="268"/>
      <c r="Q148" s="268"/>
      <c r="R148" s="268"/>
      <c r="S148" s="266"/>
      <c r="T148" s="267"/>
      <c r="V148" s="268"/>
      <c r="W148" s="268"/>
      <c r="X148" s="268"/>
      <c r="Y148" s="266"/>
      <c r="Z148" s="268"/>
      <c r="AA148" s="268"/>
      <c r="AB148" s="268"/>
      <c r="AC148" s="266"/>
      <c r="AD148" s="267"/>
      <c r="AF148" s="268"/>
      <c r="AG148" s="268"/>
      <c r="AH148" s="268"/>
      <c r="AI148" s="266"/>
      <c r="AJ148" s="268"/>
      <c r="AK148" s="268"/>
      <c r="AL148" s="268"/>
      <c r="AM148" s="266"/>
      <c r="AN148" s="267"/>
      <c r="AP148" s="268"/>
      <c r="AQ148" s="268"/>
      <c r="AR148" s="268"/>
      <c r="AS148" s="266"/>
      <c r="AT148" s="268"/>
      <c r="AU148" s="268"/>
      <c r="AV148" s="268"/>
      <c r="AW148" s="266"/>
      <c r="AX148" s="267"/>
      <c r="AZ148" s="268"/>
      <c r="BA148" s="268"/>
      <c r="BB148" s="268"/>
      <c r="BC148" s="266"/>
      <c r="BD148" s="268"/>
      <c r="BE148" s="268"/>
      <c r="BF148" s="268"/>
      <c r="BG148" s="266"/>
      <c r="BH148" s="267"/>
    </row>
    <row r="149" spans="1:60" ht="12.75">
      <c r="A149" s="161"/>
      <c r="B149" s="266"/>
      <c r="C149" s="266"/>
      <c r="D149" s="266"/>
      <c r="E149" s="266"/>
      <c r="F149" s="266"/>
      <c r="G149" s="266"/>
      <c r="H149" s="266"/>
      <c r="I149" s="266"/>
      <c r="J149" s="267"/>
      <c r="L149" s="268"/>
      <c r="M149" s="268"/>
      <c r="N149" s="268"/>
      <c r="O149" s="266"/>
      <c r="P149" s="268"/>
      <c r="Q149" s="268"/>
      <c r="R149" s="268"/>
      <c r="S149" s="266"/>
      <c r="T149" s="267"/>
      <c r="V149" s="268"/>
      <c r="W149" s="268"/>
      <c r="X149" s="268"/>
      <c r="Y149" s="266"/>
      <c r="Z149" s="268"/>
      <c r="AA149" s="268"/>
      <c r="AB149" s="268"/>
      <c r="AC149" s="266"/>
      <c r="AD149" s="267"/>
      <c r="AF149" s="268"/>
      <c r="AG149" s="268"/>
      <c r="AH149" s="268"/>
      <c r="AI149" s="266"/>
      <c r="AJ149" s="268"/>
      <c r="AK149" s="268"/>
      <c r="AL149" s="268"/>
      <c r="AM149" s="266"/>
      <c r="AN149" s="267"/>
      <c r="AP149" s="268"/>
      <c r="AQ149" s="268"/>
      <c r="AR149" s="268"/>
      <c r="AS149" s="266"/>
      <c r="AT149" s="268"/>
      <c r="AU149" s="268"/>
      <c r="AV149" s="268"/>
      <c r="AW149" s="266"/>
      <c r="AX149" s="267"/>
      <c r="AZ149" s="268"/>
      <c r="BA149" s="268"/>
      <c r="BB149" s="268"/>
      <c r="BC149" s="266"/>
      <c r="BD149" s="268"/>
      <c r="BE149" s="268"/>
      <c r="BF149" s="268"/>
      <c r="BG149" s="266"/>
      <c r="BH149" s="267"/>
    </row>
    <row r="150" spans="1:60" ht="12.75">
      <c r="A150" s="161"/>
      <c r="B150" s="266"/>
      <c r="C150" s="266"/>
      <c r="D150" s="266"/>
      <c r="E150" s="266"/>
      <c r="F150" s="266"/>
      <c r="G150" s="266"/>
      <c r="H150" s="266"/>
      <c r="I150" s="266"/>
      <c r="J150" s="267"/>
      <c r="L150" s="268"/>
      <c r="M150" s="268"/>
      <c r="N150" s="268"/>
      <c r="O150" s="266"/>
      <c r="P150" s="268"/>
      <c r="Q150" s="268"/>
      <c r="R150" s="268"/>
      <c r="S150" s="266"/>
      <c r="T150" s="267"/>
      <c r="V150" s="268"/>
      <c r="W150" s="268"/>
      <c r="X150" s="268"/>
      <c r="Y150" s="266"/>
      <c r="Z150" s="268"/>
      <c r="AA150" s="268"/>
      <c r="AB150" s="268"/>
      <c r="AC150" s="266"/>
      <c r="AD150" s="267"/>
      <c r="AF150" s="268"/>
      <c r="AG150" s="268"/>
      <c r="AH150" s="268"/>
      <c r="AI150" s="266"/>
      <c r="AJ150" s="268"/>
      <c r="AK150" s="268"/>
      <c r="AL150" s="268"/>
      <c r="AM150" s="266"/>
      <c r="AN150" s="267"/>
      <c r="AP150" s="268"/>
      <c r="AQ150" s="268"/>
      <c r="AR150" s="268"/>
      <c r="AS150" s="266"/>
      <c r="AT150" s="268"/>
      <c r="AU150" s="268"/>
      <c r="AV150" s="268"/>
      <c r="AW150" s="266"/>
      <c r="AX150" s="267"/>
      <c r="AZ150" s="268"/>
      <c r="BA150" s="268"/>
      <c r="BB150" s="268"/>
      <c r="BC150" s="266"/>
      <c r="BD150" s="268"/>
      <c r="BE150" s="268"/>
      <c r="BF150" s="268"/>
      <c r="BG150" s="266"/>
      <c r="BH150" s="267"/>
    </row>
    <row r="151" spans="1:60" ht="12.75">
      <c r="A151" s="161"/>
      <c r="B151" s="266"/>
      <c r="C151" s="266"/>
      <c r="D151" s="266"/>
      <c r="E151" s="266"/>
      <c r="F151" s="266"/>
      <c r="G151" s="266"/>
      <c r="H151" s="266"/>
      <c r="I151" s="266"/>
      <c r="J151" s="267"/>
      <c r="L151" s="268"/>
      <c r="M151" s="268"/>
      <c r="N151" s="268"/>
      <c r="O151" s="266"/>
      <c r="P151" s="268"/>
      <c r="Q151" s="268"/>
      <c r="R151" s="268"/>
      <c r="S151" s="266"/>
      <c r="T151" s="267"/>
      <c r="V151" s="268"/>
      <c r="W151" s="268"/>
      <c r="X151" s="268"/>
      <c r="Y151" s="266"/>
      <c r="Z151" s="268"/>
      <c r="AA151" s="268"/>
      <c r="AB151" s="268"/>
      <c r="AC151" s="266"/>
      <c r="AD151" s="267"/>
      <c r="AF151" s="268"/>
      <c r="AG151" s="268"/>
      <c r="AH151" s="268"/>
      <c r="AI151" s="266"/>
      <c r="AJ151" s="268"/>
      <c r="AK151" s="268"/>
      <c r="AL151" s="268"/>
      <c r="AM151" s="266"/>
      <c r="AN151" s="267"/>
      <c r="AP151" s="268"/>
      <c r="AQ151" s="268"/>
      <c r="AR151" s="268"/>
      <c r="AS151" s="266"/>
      <c r="AT151" s="268"/>
      <c r="AU151" s="268"/>
      <c r="AV151" s="268"/>
      <c r="AW151" s="266"/>
      <c r="AX151" s="267"/>
      <c r="AZ151" s="268"/>
      <c r="BA151" s="268"/>
      <c r="BB151" s="268"/>
      <c r="BC151" s="266"/>
      <c r="BD151" s="268"/>
      <c r="BE151" s="268"/>
      <c r="BF151" s="268"/>
      <c r="BG151" s="266"/>
      <c r="BH151" s="267"/>
    </row>
    <row r="152" spans="1:60" ht="12.75">
      <c r="A152" s="161"/>
      <c r="B152" s="266"/>
      <c r="C152" s="266"/>
      <c r="D152" s="266"/>
      <c r="E152" s="266"/>
      <c r="F152" s="266"/>
      <c r="G152" s="266"/>
      <c r="H152" s="266"/>
      <c r="I152" s="266"/>
      <c r="J152" s="267"/>
      <c r="L152" s="268"/>
      <c r="M152" s="268"/>
      <c r="N152" s="268"/>
      <c r="O152" s="266"/>
      <c r="P152" s="268"/>
      <c r="Q152" s="268"/>
      <c r="R152" s="268"/>
      <c r="S152" s="266"/>
      <c r="T152" s="267"/>
      <c r="V152" s="268"/>
      <c r="W152" s="268"/>
      <c r="X152" s="268"/>
      <c r="Y152" s="266"/>
      <c r="Z152" s="268"/>
      <c r="AA152" s="268"/>
      <c r="AB152" s="268"/>
      <c r="AC152" s="266"/>
      <c r="AD152" s="267"/>
      <c r="AF152" s="268"/>
      <c r="AG152" s="268"/>
      <c r="AH152" s="268"/>
      <c r="AI152" s="266"/>
      <c r="AJ152" s="268"/>
      <c r="AK152" s="268"/>
      <c r="AL152" s="268"/>
      <c r="AM152" s="266"/>
      <c r="AN152" s="267"/>
      <c r="AP152" s="268"/>
      <c r="AQ152" s="268"/>
      <c r="AR152" s="268"/>
      <c r="AS152" s="266"/>
      <c r="AT152" s="268"/>
      <c r="AU152" s="268"/>
      <c r="AV152" s="268"/>
      <c r="AW152" s="266"/>
      <c r="AX152" s="267"/>
      <c r="AZ152" s="268"/>
      <c r="BA152" s="268"/>
      <c r="BB152" s="268"/>
      <c r="BC152" s="266"/>
      <c r="BD152" s="268"/>
      <c r="BE152" s="268"/>
      <c r="BF152" s="268"/>
      <c r="BG152" s="266"/>
      <c r="BH152" s="267"/>
    </row>
    <row r="153" spans="1:60" ht="12.75">
      <c r="A153" s="161"/>
      <c r="B153" s="266"/>
      <c r="C153" s="266"/>
      <c r="D153" s="266"/>
      <c r="E153" s="266"/>
      <c r="F153" s="266"/>
      <c r="G153" s="266"/>
      <c r="H153" s="266"/>
      <c r="I153" s="266"/>
      <c r="J153" s="267"/>
      <c r="L153" s="268"/>
      <c r="M153" s="268"/>
      <c r="N153" s="268"/>
      <c r="O153" s="266"/>
      <c r="P153" s="268"/>
      <c r="Q153" s="268"/>
      <c r="R153" s="268"/>
      <c r="S153" s="266"/>
      <c r="T153" s="267"/>
      <c r="V153" s="268"/>
      <c r="W153" s="268"/>
      <c r="X153" s="268"/>
      <c r="Y153" s="266"/>
      <c r="Z153" s="268"/>
      <c r="AA153" s="268"/>
      <c r="AB153" s="268"/>
      <c r="AC153" s="266"/>
      <c r="AD153" s="267"/>
      <c r="AF153" s="268"/>
      <c r="AG153" s="268"/>
      <c r="AH153" s="268"/>
      <c r="AI153" s="266"/>
      <c r="AJ153" s="268"/>
      <c r="AK153" s="268"/>
      <c r="AL153" s="268"/>
      <c r="AM153" s="266"/>
      <c r="AN153" s="267"/>
      <c r="AP153" s="268"/>
      <c r="AQ153" s="268"/>
      <c r="AR153" s="268"/>
      <c r="AS153" s="266"/>
      <c r="AT153" s="268"/>
      <c r="AU153" s="268"/>
      <c r="AV153" s="268"/>
      <c r="AW153" s="266"/>
      <c r="AX153" s="267"/>
      <c r="AZ153" s="268"/>
      <c r="BA153" s="268"/>
      <c r="BB153" s="268"/>
      <c r="BC153" s="266"/>
      <c r="BD153" s="268"/>
      <c r="BE153" s="268"/>
      <c r="BF153" s="268"/>
      <c r="BG153" s="266"/>
      <c r="BH153" s="267"/>
    </row>
    <row r="154" spans="1:60" ht="12.75">
      <c r="A154" s="161"/>
      <c r="B154" s="266"/>
      <c r="C154" s="266"/>
      <c r="D154" s="266"/>
      <c r="E154" s="266"/>
      <c r="F154" s="266"/>
      <c r="G154" s="266"/>
      <c r="H154" s="266"/>
      <c r="I154" s="266"/>
      <c r="J154" s="267"/>
      <c r="L154" s="268"/>
      <c r="M154" s="268"/>
      <c r="N154" s="268"/>
      <c r="O154" s="266"/>
      <c r="P154" s="268"/>
      <c r="Q154" s="268"/>
      <c r="R154" s="268"/>
      <c r="S154" s="266"/>
      <c r="T154" s="267"/>
      <c r="V154" s="268"/>
      <c r="W154" s="268"/>
      <c r="X154" s="268"/>
      <c r="Y154" s="266"/>
      <c r="Z154" s="268"/>
      <c r="AA154" s="268"/>
      <c r="AB154" s="268"/>
      <c r="AC154" s="266"/>
      <c r="AD154" s="267"/>
      <c r="AF154" s="268"/>
      <c r="AG154" s="268"/>
      <c r="AH154" s="268"/>
      <c r="AI154" s="266"/>
      <c r="AJ154" s="268"/>
      <c r="AK154" s="268"/>
      <c r="AL154" s="268"/>
      <c r="AM154" s="266"/>
      <c r="AN154" s="267"/>
      <c r="AP154" s="268"/>
      <c r="AQ154" s="268"/>
      <c r="AR154" s="268"/>
      <c r="AS154" s="266"/>
      <c r="AT154" s="268"/>
      <c r="AU154" s="268"/>
      <c r="AV154" s="268"/>
      <c r="AW154" s="266"/>
      <c r="AX154" s="267"/>
      <c r="AZ154" s="268"/>
      <c r="BA154" s="268"/>
      <c r="BB154" s="268"/>
      <c r="BC154" s="266"/>
      <c r="BD154" s="268"/>
      <c r="BE154" s="268"/>
      <c r="BF154" s="268"/>
      <c r="BG154" s="266"/>
      <c r="BH154" s="267"/>
    </row>
    <row r="155" spans="1:60" ht="12.75">
      <c r="A155" s="161"/>
      <c r="B155" s="266"/>
      <c r="C155" s="266"/>
      <c r="D155" s="266"/>
      <c r="E155" s="266"/>
      <c r="F155" s="266"/>
      <c r="G155" s="266"/>
      <c r="H155" s="266"/>
      <c r="I155" s="266"/>
      <c r="J155" s="267"/>
      <c r="L155" s="268"/>
      <c r="M155" s="268"/>
      <c r="N155" s="268"/>
      <c r="O155" s="266"/>
      <c r="P155" s="268"/>
      <c r="Q155" s="268"/>
      <c r="R155" s="268"/>
      <c r="S155" s="266"/>
      <c r="T155" s="267"/>
      <c r="V155" s="268"/>
      <c r="W155" s="268"/>
      <c r="X155" s="268"/>
      <c r="Y155" s="266"/>
      <c r="Z155" s="268"/>
      <c r="AA155" s="268"/>
      <c r="AB155" s="268"/>
      <c r="AC155" s="266"/>
      <c r="AD155" s="267"/>
      <c r="AF155" s="268"/>
      <c r="AG155" s="268"/>
      <c r="AH155" s="268"/>
      <c r="AI155" s="266"/>
      <c r="AJ155" s="268"/>
      <c r="AK155" s="268"/>
      <c r="AL155" s="268"/>
      <c r="AM155" s="266"/>
      <c r="AN155" s="267"/>
      <c r="AP155" s="268"/>
      <c r="AQ155" s="268"/>
      <c r="AR155" s="268"/>
      <c r="AS155" s="266"/>
      <c r="AT155" s="268"/>
      <c r="AU155" s="268"/>
      <c r="AV155" s="268"/>
      <c r="AW155" s="266"/>
      <c r="AX155" s="267"/>
      <c r="AZ155" s="268"/>
      <c r="BA155" s="268"/>
      <c r="BB155" s="268"/>
      <c r="BC155" s="266"/>
      <c r="BD155" s="268"/>
      <c r="BE155" s="268"/>
      <c r="BF155" s="268"/>
      <c r="BG155" s="266"/>
      <c r="BH155" s="267"/>
    </row>
    <row r="156" spans="1:60" ht="12.75">
      <c r="A156" s="161"/>
      <c r="B156" s="266"/>
      <c r="C156" s="266"/>
      <c r="D156" s="266"/>
      <c r="E156" s="266"/>
      <c r="F156" s="266"/>
      <c r="G156" s="266"/>
      <c r="H156" s="266"/>
      <c r="I156" s="266"/>
      <c r="J156" s="267"/>
      <c r="L156" s="268"/>
      <c r="M156" s="268"/>
      <c r="N156" s="268"/>
      <c r="O156" s="266"/>
      <c r="P156" s="268"/>
      <c r="Q156" s="268"/>
      <c r="R156" s="268"/>
      <c r="S156" s="266"/>
      <c r="T156" s="267"/>
      <c r="V156" s="268"/>
      <c r="W156" s="268"/>
      <c r="X156" s="268"/>
      <c r="Y156" s="266"/>
      <c r="Z156" s="268"/>
      <c r="AA156" s="268"/>
      <c r="AB156" s="268"/>
      <c r="AC156" s="266"/>
      <c r="AD156" s="267"/>
      <c r="AF156" s="268"/>
      <c r="AG156" s="268"/>
      <c r="AH156" s="268"/>
      <c r="AI156" s="266"/>
      <c r="AJ156" s="268"/>
      <c r="AK156" s="268"/>
      <c r="AL156" s="268"/>
      <c r="AM156" s="266"/>
      <c r="AN156" s="267"/>
      <c r="AP156" s="268"/>
      <c r="AQ156" s="268"/>
      <c r="AR156" s="268"/>
      <c r="AS156" s="266"/>
      <c r="AT156" s="268"/>
      <c r="AU156" s="268"/>
      <c r="AV156" s="268"/>
      <c r="AW156" s="266"/>
      <c r="AX156" s="267"/>
      <c r="AZ156" s="268"/>
      <c r="BA156" s="268"/>
      <c r="BB156" s="268"/>
      <c r="BC156" s="266"/>
      <c r="BD156" s="268"/>
      <c r="BE156" s="268"/>
      <c r="BF156" s="268"/>
      <c r="BG156" s="266"/>
      <c r="BH156" s="267"/>
    </row>
    <row r="157" spans="1:60" ht="12.75">
      <c r="A157" s="161"/>
      <c r="B157" s="266"/>
      <c r="C157" s="266"/>
      <c r="D157" s="266"/>
      <c r="E157" s="266"/>
      <c r="F157" s="266"/>
      <c r="G157" s="266"/>
      <c r="H157" s="266"/>
      <c r="I157" s="266"/>
      <c r="J157" s="267"/>
      <c r="L157" s="268"/>
      <c r="M157" s="268"/>
      <c r="N157" s="268"/>
      <c r="O157" s="266"/>
      <c r="P157" s="268"/>
      <c r="Q157" s="268"/>
      <c r="R157" s="268"/>
      <c r="S157" s="266"/>
      <c r="T157" s="267"/>
      <c r="V157" s="268"/>
      <c r="W157" s="268"/>
      <c r="X157" s="268"/>
      <c r="Y157" s="266"/>
      <c r="Z157" s="268"/>
      <c r="AA157" s="268"/>
      <c r="AB157" s="268"/>
      <c r="AC157" s="266"/>
      <c r="AD157" s="267"/>
      <c r="AF157" s="268"/>
      <c r="AG157" s="268"/>
      <c r="AH157" s="268"/>
      <c r="AI157" s="266"/>
      <c r="AJ157" s="268"/>
      <c r="AK157" s="268"/>
      <c r="AL157" s="268"/>
      <c r="AM157" s="266"/>
      <c r="AN157" s="267"/>
      <c r="AP157" s="268"/>
      <c r="AQ157" s="268"/>
      <c r="AR157" s="268"/>
      <c r="AS157" s="266"/>
      <c r="AT157" s="268"/>
      <c r="AU157" s="268"/>
      <c r="AV157" s="268"/>
      <c r="AW157" s="266"/>
      <c r="AX157" s="267"/>
      <c r="AZ157" s="268"/>
      <c r="BA157" s="268"/>
      <c r="BB157" s="268"/>
      <c r="BC157" s="266"/>
      <c r="BD157" s="268"/>
      <c r="BE157" s="268"/>
      <c r="BF157" s="268"/>
      <c r="BG157" s="266"/>
      <c r="BH157" s="267"/>
    </row>
    <row r="158" spans="1:60" ht="12.75">
      <c r="A158" s="161"/>
      <c r="B158" s="266"/>
      <c r="C158" s="266"/>
      <c r="D158" s="266"/>
      <c r="E158" s="266"/>
      <c r="F158" s="266"/>
      <c r="G158" s="266"/>
      <c r="H158" s="266"/>
      <c r="I158" s="266"/>
      <c r="J158" s="267"/>
      <c r="L158" s="268"/>
      <c r="M158" s="268"/>
      <c r="N158" s="268"/>
      <c r="O158" s="266"/>
      <c r="P158" s="268"/>
      <c r="Q158" s="268"/>
      <c r="R158" s="268"/>
      <c r="S158" s="266"/>
      <c r="T158" s="267"/>
      <c r="V158" s="268"/>
      <c r="W158" s="268"/>
      <c r="X158" s="268"/>
      <c r="Y158" s="266"/>
      <c r="Z158" s="268"/>
      <c r="AA158" s="268"/>
      <c r="AB158" s="268"/>
      <c r="AC158" s="266"/>
      <c r="AD158" s="267"/>
      <c r="AF158" s="268"/>
      <c r="AG158" s="268"/>
      <c r="AH158" s="268"/>
      <c r="AI158" s="266"/>
      <c r="AJ158" s="268"/>
      <c r="AK158" s="268"/>
      <c r="AL158" s="268"/>
      <c r="AM158" s="266"/>
      <c r="AN158" s="267"/>
      <c r="AP158" s="268"/>
      <c r="AQ158" s="268"/>
      <c r="AR158" s="268"/>
      <c r="AS158" s="266"/>
      <c r="AT158" s="268"/>
      <c r="AU158" s="268"/>
      <c r="AV158" s="268"/>
      <c r="AW158" s="266"/>
      <c r="AX158" s="267"/>
      <c r="AZ158" s="268"/>
      <c r="BA158" s="268"/>
      <c r="BB158" s="268"/>
      <c r="BC158" s="266"/>
      <c r="BD158" s="268"/>
      <c r="BE158" s="268"/>
      <c r="BF158" s="268"/>
      <c r="BG158" s="266"/>
      <c r="BH158" s="267"/>
    </row>
    <row r="159" spans="1:60" ht="12.75">
      <c r="A159" s="161"/>
      <c r="B159" s="266"/>
      <c r="C159" s="266"/>
      <c r="D159" s="266"/>
      <c r="E159" s="266"/>
      <c r="F159" s="266"/>
      <c r="G159" s="266"/>
      <c r="H159" s="266"/>
      <c r="I159" s="266"/>
      <c r="J159" s="267"/>
      <c r="L159" s="268"/>
      <c r="M159" s="268"/>
      <c r="N159" s="268"/>
      <c r="O159" s="266"/>
      <c r="P159" s="268"/>
      <c r="Q159" s="268"/>
      <c r="R159" s="268"/>
      <c r="S159" s="266"/>
      <c r="T159" s="267"/>
      <c r="V159" s="268"/>
      <c r="W159" s="268"/>
      <c r="X159" s="268"/>
      <c r="Y159" s="266"/>
      <c r="Z159" s="268"/>
      <c r="AA159" s="268"/>
      <c r="AB159" s="268"/>
      <c r="AC159" s="266"/>
      <c r="AD159" s="267"/>
      <c r="AF159" s="268"/>
      <c r="AG159" s="268"/>
      <c r="AH159" s="268"/>
      <c r="AI159" s="266"/>
      <c r="AJ159" s="268"/>
      <c r="AK159" s="268"/>
      <c r="AL159" s="268"/>
      <c r="AM159" s="266"/>
      <c r="AN159" s="267"/>
      <c r="AP159" s="268"/>
      <c r="AQ159" s="268"/>
      <c r="AR159" s="268"/>
      <c r="AS159" s="266"/>
      <c r="AT159" s="268"/>
      <c r="AU159" s="268"/>
      <c r="AV159" s="268"/>
      <c r="AW159" s="266"/>
      <c r="AX159" s="267"/>
      <c r="AZ159" s="268"/>
      <c r="BA159" s="268"/>
      <c r="BB159" s="268"/>
      <c r="BC159" s="266"/>
      <c r="BD159" s="268"/>
      <c r="BE159" s="268"/>
      <c r="BF159" s="268"/>
      <c r="BG159" s="266"/>
      <c r="BH159" s="267"/>
    </row>
    <row r="160" spans="1:60" ht="12.75">
      <c r="A160" s="161"/>
      <c r="B160" s="266"/>
      <c r="C160" s="266"/>
      <c r="D160" s="266"/>
      <c r="E160" s="266"/>
      <c r="F160" s="266"/>
      <c r="G160" s="266"/>
      <c r="H160" s="266"/>
      <c r="I160" s="266"/>
      <c r="J160" s="267"/>
      <c r="L160" s="268"/>
      <c r="M160" s="268"/>
      <c r="N160" s="268"/>
      <c r="O160" s="266"/>
      <c r="P160" s="268"/>
      <c r="Q160" s="268"/>
      <c r="R160" s="268"/>
      <c r="S160" s="266"/>
      <c r="T160" s="267"/>
      <c r="V160" s="268"/>
      <c r="W160" s="268"/>
      <c r="X160" s="268"/>
      <c r="Y160" s="266"/>
      <c r="Z160" s="268"/>
      <c r="AA160" s="268"/>
      <c r="AB160" s="268"/>
      <c r="AC160" s="266"/>
      <c r="AD160" s="267"/>
      <c r="AF160" s="268"/>
      <c r="AG160" s="268"/>
      <c r="AH160" s="268"/>
      <c r="AI160" s="266"/>
      <c r="AJ160" s="268"/>
      <c r="AK160" s="268"/>
      <c r="AL160" s="268"/>
      <c r="AM160" s="266"/>
      <c r="AN160" s="267"/>
      <c r="AP160" s="268"/>
      <c r="AQ160" s="268"/>
      <c r="AR160" s="268"/>
      <c r="AS160" s="266"/>
      <c r="AT160" s="268"/>
      <c r="AU160" s="268"/>
      <c r="AV160" s="268"/>
      <c r="AW160" s="266"/>
      <c r="AX160" s="267"/>
      <c r="AZ160" s="268"/>
      <c r="BA160" s="268"/>
      <c r="BB160" s="268"/>
      <c r="BC160" s="266"/>
      <c r="BD160" s="268"/>
      <c r="BE160" s="268"/>
      <c r="BF160" s="268"/>
      <c r="BG160" s="266"/>
      <c r="BH160" s="267"/>
    </row>
    <row r="161" spans="1:60" ht="12.75">
      <c r="A161" s="161"/>
      <c r="B161" s="266"/>
      <c r="C161" s="266"/>
      <c r="D161" s="266"/>
      <c r="E161" s="266"/>
      <c r="F161" s="266"/>
      <c r="G161" s="266"/>
      <c r="H161" s="266"/>
      <c r="I161" s="266"/>
      <c r="J161" s="267"/>
      <c r="L161" s="268"/>
      <c r="M161" s="268"/>
      <c r="N161" s="268"/>
      <c r="O161" s="266"/>
      <c r="P161" s="268"/>
      <c r="Q161" s="268"/>
      <c r="R161" s="268"/>
      <c r="S161" s="266"/>
      <c r="T161" s="267"/>
      <c r="V161" s="268"/>
      <c r="W161" s="268"/>
      <c r="X161" s="268"/>
      <c r="Y161" s="266"/>
      <c r="Z161" s="268"/>
      <c r="AA161" s="268"/>
      <c r="AB161" s="268"/>
      <c r="AC161" s="266"/>
      <c r="AD161" s="267"/>
      <c r="AF161" s="268"/>
      <c r="AG161" s="268"/>
      <c r="AH161" s="268"/>
      <c r="AI161" s="266"/>
      <c r="AJ161" s="268"/>
      <c r="AK161" s="268"/>
      <c r="AL161" s="268"/>
      <c r="AM161" s="266"/>
      <c r="AN161" s="267"/>
      <c r="AP161" s="268"/>
      <c r="AQ161" s="268"/>
      <c r="AR161" s="268"/>
      <c r="AS161" s="266"/>
      <c r="AT161" s="268"/>
      <c r="AU161" s="268"/>
      <c r="AV161" s="268"/>
      <c r="AW161" s="266"/>
      <c r="AX161" s="267"/>
      <c r="AZ161" s="268"/>
      <c r="BA161" s="268"/>
      <c r="BB161" s="268"/>
      <c r="BC161" s="266"/>
      <c r="BD161" s="268"/>
      <c r="BE161" s="268"/>
      <c r="BF161" s="268"/>
      <c r="BG161" s="266"/>
      <c r="BH161" s="267"/>
    </row>
    <row r="162" spans="1:60" ht="12.75">
      <c r="A162" s="161"/>
      <c r="B162" s="266"/>
      <c r="C162" s="266"/>
      <c r="D162" s="266"/>
      <c r="E162" s="266"/>
      <c r="F162" s="266"/>
      <c r="G162" s="266"/>
      <c r="H162" s="266"/>
      <c r="I162" s="266"/>
      <c r="J162" s="267"/>
      <c r="L162" s="268"/>
      <c r="M162" s="268"/>
      <c r="N162" s="268"/>
      <c r="O162" s="266"/>
      <c r="P162" s="268"/>
      <c r="Q162" s="268"/>
      <c r="R162" s="268"/>
      <c r="S162" s="266"/>
      <c r="T162" s="267"/>
      <c r="V162" s="268"/>
      <c r="W162" s="268"/>
      <c r="X162" s="268"/>
      <c r="Y162" s="266"/>
      <c r="Z162" s="268"/>
      <c r="AA162" s="268"/>
      <c r="AB162" s="268"/>
      <c r="AC162" s="266"/>
      <c r="AD162" s="267"/>
      <c r="AF162" s="268"/>
      <c r="AG162" s="268"/>
      <c r="AH162" s="268"/>
      <c r="AI162" s="266"/>
      <c r="AJ162" s="268"/>
      <c r="AK162" s="268"/>
      <c r="AL162" s="268"/>
      <c r="AM162" s="266"/>
      <c r="AN162" s="267"/>
      <c r="AP162" s="268"/>
      <c r="AQ162" s="268"/>
      <c r="AR162" s="268"/>
      <c r="AS162" s="266"/>
      <c r="AT162" s="268"/>
      <c r="AU162" s="268"/>
      <c r="AV162" s="268"/>
      <c r="AW162" s="266"/>
      <c r="AX162" s="267"/>
      <c r="AZ162" s="268"/>
      <c r="BA162" s="268"/>
      <c r="BB162" s="268"/>
      <c r="BC162" s="266"/>
      <c r="BD162" s="268"/>
      <c r="BE162" s="268"/>
      <c r="BF162" s="268"/>
      <c r="BG162" s="266"/>
      <c r="BH162" s="267"/>
    </row>
    <row r="163" spans="1:60" ht="12.75">
      <c r="A163" s="161"/>
      <c r="B163" s="266"/>
      <c r="C163" s="266"/>
      <c r="D163" s="266"/>
      <c r="E163" s="266"/>
      <c r="F163" s="266"/>
      <c r="G163" s="266"/>
      <c r="H163" s="266"/>
      <c r="I163" s="266"/>
      <c r="J163" s="267"/>
      <c r="L163" s="268"/>
      <c r="M163" s="268"/>
      <c r="N163" s="268"/>
      <c r="O163" s="266"/>
      <c r="P163" s="268"/>
      <c r="Q163" s="268"/>
      <c r="R163" s="268"/>
      <c r="S163" s="266"/>
      <c r="T163" s="267"/>
      <c r="V163" s="268"/>
      <c r="W163" s="268"/>
      <c r="X163" s="268"/>
      <c r="Y163" s="266"/>
      <c r="Z163" s="268"/>
      <c r="AA163" s="268"/>
      <c r="AB163" s="268"/>
      <c r="AC163" s="266"/>
      <c r="AD163" s="267"/>
      <c r="AF163" s="268"/>
      <c r="AG163" s="268"/>
      <c r="AH163" s="268"/>
      <c r="AI163" s="266"/>
      <c r="AJ163" s="268"/>
      <c r="AK163" s="268"/>
      <c r="AL163" s="268"/>
      <c r="AM163" s="266"/>
      <c r="AN163" s="267"/>
      <c r="AP163" s="268"/>
      <c r="AQ163" s="268"/>
      <c r="AR163" s="268"/>
      <c r="AS163" s="266"/>
      <c r="AT163" s="268"/>
      <c r="AU163" s="268"/>
      <c r="AV163" s="268"/>
      <c r="AW163" s="266"/>
      <c r="AX163" s="267"/>
      <c r="AZ163" s="268"/>
      <c r="BA163" s="268"/>
      <c r="BB163" s="268"/>
      <c r="BC163" s="266"/>
      <c r="BD163" s="268"/>
      <c r="BE163" s="268"/>
      <c r="BF163" s="268"/>
      <c r="BG163" s="266"/>
      <c r="BH163" s="267"/>
    </row>
    <row r="164" spans="1:60" ht="12.75">
      <c r="A164" s="161"/>
      <c r="B164" s="266"/>
      <c r="C164" s="266"/>
      <c r="D164" s="266"/>
      <c r="E164" s="266"/>
      <c r="F164" s="266"/>
      <c r="G164" s="266"/>
      <c r="H164" s="266"/>
      <c r="I164" s="266"/>
      <c r="J164" s="267"/>
      <c r="L164" s="268"/>
      <c r="M164" s="268"/>
      <c r="N164" s="268"/>
      <c r="O164" s="266"/>
      <c r="P164" s="268"/>
      <c r="Q164" s="268"/>
      <c r="R164" s="268"/>
      <c r="S164" s="266"/>
      <c r="T164" s="267"/>
      <c r="V164" s="268"/>
      <c r="W164" s="268"/>
      <c r="X164" s="268"/>
      <c r="Y164" s="266"/>
      <c r="Z164" s="268"/>
      <c r="AA164" s="268"/>
      <c r="AB164" s="268"/>
      <c r="AC164" s="266"/>
      <c r="AD164" s="267"/>
      <c r="AF164" s="268"/>
      <c r="AG164" s="268"/>
      <c r="AH164" s="268"/>
      <c r="AI164" s="266"/>
      <c r="AJ164" s="268"/>
      <c r="AK164" s="268"/>
      <c r="AL164" s="268"/>
      <c r="AM164" s="266"/>
      <c r="AN164" s="267"/>
      <c r="AP164" s="268"/>
      <c r="AQ164" s="268"/>
      <c r="AR164" s="268"/>
      <c r="AS164" s="266"/>
      <c r="AT164" s="268"/>
      <c r="AU164" s="268"/>
      <c r="AV164" s="268"/>
      <c r="AW164" s="266"/>
      <c r="AX164" s="267"/>
      <c r="AZ164" s="268"/>
      <c r="BA164" s="268"/>
      <c r="BB164" s="268"/>
      <c r="BC164" s="266"/>
      <c r="BD164" s="268"/>
      <c r="BE164" s="268"/>
      <c r="BF164" s="268"/>
      <c r="BG164" s="266"/>
      <c r="BH164" s="267"/>
    </row>
    <row r="165" spans="1:60" ht="12.75">
      <c r="A165" s="161"/>
      <c r="B165" s="266"/>
      <c r="C165" s="266"/>
      <c r="D165" s="266"/>
      <c r="E165" s="266"/>
      <c r="F165" s="266"/>
      <c r="G165" s="266"/>
      <c r="H165" s="266"/>
      <c r="I165" s="266"/>
      <c r="J165" s="267"/>
      <c r="L165" s="268"/>
      <c r="M165" s="268"/>
      <c r="N165" s="268"/>
      <c r="O165" s="266"/>
      <c r="P165" s="268"/>
      <c r="Q165" s="268"/>
      <c r="R165" s="268"/>
      <c r="S165" s="266"/>
      <c r="T165" s="267"/>
      <c r="V165" s="268"/>
      <c r="W165" s="268"/>
      <c r="X165" s="268"/>
      <c r="Y165" s="266"/>
      <c r="Z165" s="268"/>
      <c r="AA165" s="268"/>
      <c r="AB165" s="268"/>
      <c r="AC165" s="266"/>
      <c r="AD165" s="267"/>
      <c r="AF165" s="268"/>
      <c r="AG165" s="268"/>
      <c r="AH165" s="268"/>
      <c r="AI165" s="266"/>
      <c r="AJ165" s="268"/>
      <c r="AK165" s="268"/>
      <c r="AL165" s="268"/>
      <c r="AM165" s="266"/>
      <c r="AN165" s="267"/>
      <c r="AP165" s="268"/>
      <c r="AQ165" s="268"/>
      <c r="AR165" s="268"/>
      <c r="AS165" s="266"/>
      <c r="AT165" s="268"/>
      <c r="AU165" s="268"/>
      <c r="AV165" s="268"/>
      <c r="AW165" s="266"/>
      <c r="AX165" s="267"/>
      <c r="AZ165" s="268"/>
      <c r="BA165" s="268"/>
      <c r="BB165" s="268"/>
      <c r="BC165" s="266"/>
      <c r="BD165" s="268"/>
      <c r="BE165" s="268"/>
      <c r="BF165" s="268"/>
      <c r="BG165" s="266"/>
      <c r="BH165" s="267"/>
    </row>
    <row r="166" spans="1:60" ht="12.75">
      <c r="A166" s="161"/>
      <c r="B166" s="266"/>
      <c r="C166" s="266"/>
      <c r="D166" s="266"/>
      <c r="E166" s="266"/>
      <c r="F166" s="266"/>
      <c r="G166" s="266"/>
      <c r="H166" s="266"/>
      <c r="I166" s="266"/>
      <c r="J166" s="267"/>
      <c r="L166" s="268"/>
      <c r="M166" s="268"/>
      <c r="N166" s="268"/>
      <c r="O166" s="266"/>
      <c r="P166" s="268"/>
      <c r="Q166" s="268"/>
      <c r="R166" s="268"/>
      <c r="S166" s="266"/>
      <c r="T166" s="267"/>
      <c r="V166" s="268"/>
      <c r="W166" s="268"/>
      <c r="X166" s="268"/>
      <c r="Y166" s="266"/>
      <c r="Z166" s="268"/>
      <c r="AA166" s="268"/>
      <c r="AB166" s="268"/>
      <c r="AC166" s="266"/>
      <c r="AD166" s="267"/>
      <c r="AF166" s="268"/>
      <c r="AG166" s="268"/>
      <c r="AH166" s="268"/>
      <c r="AI166" s="266"/>
      <c r="AJ166" s="268"/>
      <c r="AK166" s="268"/>
      <c r="AL166" s="268"/>
      <c r="AM166" s="266"/>
      <c r="AN166" s="267"/>
      <c r="AP166" s="268"/>
      <c r="AQ166" s="268"/>
      <c r="AR166" s="268"/>
      <c r="AS166" s="266"/>
      <c r="AT166" s="268"/>
      <c r="AU166" s="268"/>
      <c r="AV166" s="268"/>
      <c r="AW166" s="266"/>
      <c r="AX166" s="267"/>
      <c r="AZ166" s="268"/>
      <c r="BA166" s="268"/>
      <c r="BB166" s="268"/>
      <c r="BC166" s="266"/>
      <c r="BD166" s="268"/>
      <c r="BE166" s="268"/>
      <c r="BF166" s="268"/>
      <c r="BG166" s="266"/>
      <c r="BH166" s="267"/>
    </row>
    <row r="167" spans="1:60" ht="12.75">
      <c r="A167" s="161"/>
      <c r="B167" s="266"/>
      <c r="C167" s="266"/>
      <c r="D167" s="266"/>
      <c r="E167" s="266"/>
      <c r="F167" s="266"/>
      <c r="G167" s="266"/>
      <c r="H167" s="266"/>
      <c r="I167" s="266"/>
      <c r="J167" s="267"/>
      <c r="L167" s="268"/>
      <c r="M167" s="268"/>
      <c r="N167" s="268"/>
      <c r="O167" s="266"/>
      <c r="P167" s="268"/>
      <c r="Q167" s="268"/>
      <c r="R167" s="268"/>
      <c r="S167" s="266"/>
      <c r="T167" s="267"/>
      <c r="V167" s="268"/>
      <c r="W167" s="268"/>
      <c r="X167" s="268"/>
      <c r="Y167" s="266"/>
      <c r="Z167" s="268"/>
      <c r="AA167" s="268"/>
      <c r="AB167" s="268"/>
      <c r="AC167" s="266"/>
      <c r="AD167" s="267"/>
      <c r="AF167" s="268"/>
      <c r="AG167" s="268"/>
      <c r="AH167" s="268"/>
      <c r="AI167" s="266"/>
      <c r="AJ167" s="268"/>
      <c r="AK167" s="268"/>
      <c r="AL167" s="268"/>
      <c r="AM167" s="266"/>
      <c r="AN167" s="267"/>
      <c r="AP167" s="268"/>
      <c r="AQ167" s="268"/>
      <c r="AR167" s="268"/>
      <c r="AS167" s="266"/>
      <c r="AT167" s="268"/>
      <c r="AU167" s="268"/>
      <c r="AV167" s="268"/>
      <c r="AW167" s="266"/>
      <c r="AX167" s="267"/>
      <c r="AZ167" s="268"/>
      <c r="BA167" s="268"/>
      <c r="BB167" s="268"/>
      <c r="BC167" s="266"/>
      <c r="BD167" s="268"/>
      <c r="BE167" s="268"/>
      <c r="BF167" s="268"/>
      <c r="BG167" s="266"/>
      <c r="BH167" s="267"/>
    </row>
    <row r="168" spans="1:60" ht="12.75">
      <c r="A168" s="161"/>
      <c r="B168" s="266"/>
      <c r="C168" s="266"/>
      <c r="D168" s="266"/>
      <c r="E168" s="266"/>
      <c r="F168" s="266"/>
      <c r="G168" s="266"/>
      <c r="H168" s="266"/>
      <c r="I168" s="266"/>
      <c r="J168" s="267"/>
      <c r="L168" s="268"/>
      <c r="M168" s="268"/>
      <c r="N168" s="268"/>
      <c r="O168" s="266"/>
      <c r="P168" s="268"/>
      <c r="Q168" s="268"/>
      <c r="R168" s="268"/>
      <c r="S168" s="266"/>
      <c r="T168" s="267"/>
      <c r="V168" s="268"/>
      <c r="W168" s="268"/>
      <c r="X168" s="268"/>
      <c r="Y168" s="266"/>
      <c r="Z168" s="268"/>
      <c r="AA168" s="268"/>
      <c r="AB168" s="268"/>
      <c r="AC168" s="266"/>
      <c r="AD168" s="267"/>
      <c r="AF168" s="268"/>
      <c r="AG168" s="268"/>
      <c r="AH168" s="268"/>
      <c r="AI168" s="266"/>
      <c r="AJ168" s="268"/>
      <c r="AK168" s="268"/>
      <c r="AL168" s="268"/>
      <c r="AM168" s="266"/>
      <c r="AN168" s="267"/>
      <c r="AP168" s="268"/>
      <c r="AQ168" s="268"/>
      <c r="AR168" s="268"/>
      <c r="AS168" s="266"/>
      <c r="AT168" s="268"/>
      <c r="AU168" s="268"/>
      <c r="AV168" s="268"/>
      <c r="AW168" s="266"/>
      <c r="AX168" s="267"/>
      <c r="AZ168" s="268"/>
      <c r="BA168" s="268"/>
      <c r="BB168" s="268"/>
      <c r="BC168" s="266"/>
      <c r="BD168" s="268"/>
      <c r="BE168" s="268"/>
      <c r="BF168" s="268"/>
      <c r="BG168" s="266"/>
      <c r="BH168" s="267"/>
    </row>
    <row r="169" spans="1:60" ht="12.75">
      <c r="A169" s="161"/>
      <c r="B169" s="266"/>
      <c r="C169" s="266"/>
      <c r="D169" s="266"/>
      <c r="E169" s="266"/>
      <c r="F169" s="266"/>
      <c r="G169" s="266"/>
      <c r="H169" s="266"/>
      <c r="I169" s="266"/>
      <c r="J169" s="267"/>
      <c r="L169" s="268"/>
      <c r="M169" s="268"/>
      <c r="N169" s="268"/>
      <c r="O169" s="266"/>
      <c r="P169" s="268"/>
      <c r="Q169" s="268"/>
      <c r="R169" s="268"/>
      <c r="S169" s="266"/>
      <c r="T169" s="267"/>
      <c r="V169" s="268"/>
      <c r="W169" s="268"/>
      <c r="X169" s="268"/>
      <c r="Y169" s="266"/>
      <c r="Z169" s="268"/>
      <c r="AA169" s="268"/>
      <c r="AB169" s="268"/>
      <c r="AC169" s="266"/>
      <c r="AD169" s="267"/>
      <c r="AF169" s="268"/>
      <c r="AG169" s="268"/>
      <c r="AH169" s="268"/>
      <c r="AI169" s="266"/>
      <c r="AJ169" s="268"/>
      <c r="AK169" s="268"/>
      <c r="AL169" s="268"/>
      <c r="AM169" s="266"/>
      <c r="AN169" s="267"/>
      <c r="AP169" s="268"/>
      <c r="AQ169" s="268"/>
      <c r="AR169" s="268"/>
      <c r="AS169" s="266"/>
      <c r="AT169" s="268"/>
      <c r="AU169" s="268"/>
      <c r="AV169" s="268"/>
      <c r="AW169" s="266"/>
      <c r="AX169" s="267"/>
      <c r="AZ169" s="268"/>
      <c r="BA169" s="268"/>
      <c r="BB169" s="268"/>
      <c r="BC169" s="266"/>
      <c r="BD169" s="268"/>
      <c r="BE169" s="268"/>
      <c r="BF169" s="268"/>
      <c r="BG169" s="266"/>
      <c r="BH169" s="267"/>
    </row>
    <row r="170" spans="1:60" ht="12.75">
      <c r="A170" s="161"/>
      <c r="B170" s="266"/>
      <c r="C170" s="266"/>
      <c r="D170" s="266"/>
      <c r="E170" s="266"/>
      <c r="F170" s="266"/>
      <c r="G170" s="266"/>
      <c r="H170" s="266"/>
      <c r="I170" s="266"/>
      <c r="J170" s="267"/>
      <c r="L170" s="268"/>
      <c r="M170" s="268"/>
      <c r="N170" s="268"/>
      <c r="O170" s="266"/>
      <c r="P170" s="268"/>
      <c r="Q170" s="268"/>
      <c r="R170" s="268"/>
      <c r="S170" s="266"/>
      <c r="T170" s="267"/>
      <c r="V170" s="268"/>
      <c r="W170" s="268"/>
      <c r="X170" s="268"/>
      <c r="Y170" s="266"/>
      <c r="Z170" s="268"/>
      <c r="AA170" s="268"/>
      <c r="AB170" s="268"/>
      <c r="AC170" s="266"/>
      <c r="AD170" s="267"/>
      <c r="AF170" s="268"/>
      <c r="AG170" s="268"/>
      <c r="AH170" s="268"/>
      <c r="AI170" s="266"/>
      <c r="AJ170" s="268"/>
      <c r="AK170" s="268"/>
      <c r="AL170" s="268"/>
      <c r="AM170" s="266"/>
      <c r="AN170" s="267"/>
      <c r="AP170" s="268"/>
      <c r="AQ170" s="268"/>
      <c r="AR170" s="268"/>
      <c r="AS170" s="266"/>
      <c r="AT170" s="268"/>
      <c r="AU170" s="268"/>
      <c r="AV170" s="268"/>
      <c r="AW170" s="266"/>
      <c r="AX170" s="267"/>
      <c r="AZ170" s="268"/>
      <c r="BA170" s="268"/>
      <c r="BB170" s="268"/>
      <c r="BC170" s="266"/>
      <c r="BD170" s="268"/>
      <c r="BE170" s="268"/>
      <c r="BF170" s="268"/>
      <c r="BG170" s="266"/>
      <c r="BH170" s="267"/>
    </row>
    <row r="171" spans="1:60" ht="12.75">
      <c r="A171" s="161"/>
      <c r="B171" s="266"/>
      <c r="C171" s="266"/>
      <c r="D171" s="266"/>
      <c r="E171" s="266"/>
      <c r="F171" s="266"/>
      <c r="G171" s="266"/>
      <c r="H171" s="266"/>
      <c r="I171" s="266"/>
      <c r="J171" s="267"/>
      <c r="L171" s="268"/>
      <c r="M171" s="268"/>
      <c r="N171" s="268"/>
      <c r="O171" s="266"/>
      <c r="P171" s="268"/>
      <c r="Q171" s="268"/>
      <c r="R171" s="268"/>
      <c r="S171" s="266"/>
      <c r="T171" s="267"/>
      <c r="V171" s="268"/>
      <c r="W171" s="268"/>
      <c r="X171" s="268"/>
      <c r="Y171" s="266"/>
      <c r="Z171" s="268"/>
      <c r="AA171" s="268"/>
      <c r="AB171" s="268"/>
      <c r="AC171" s="266"/>
      <c r="AD171" s="267"/>
      <c r="AF171" s="268"/>
      <c r="AG171" s="268"/>
      <c r="AH171" s="268"/>
      <c r="AI171" s="266"/>
      <c r="AJ171" s="268"/>
      <c r="AK171" s="268"/>
      <c r="AL171" s="268"/>
      <c r="AM171" s="266"/>
      <c r="AN171" s="267"/>
      <c r="AP171" s="268"/>
      <c r="AQ171" s="268"/>
      <c r="AR171" s="268"/>
      <c r="AS171" s="266"/>
      <c r="AT171" s="268"/>
      <c r="AU171" s="268"/>
      <c r="AV171" s="268"/>
      <c r="AW171" s="266"/>
      <c r="AX171" s="267"/>
      <c r="AZ171" s="268"/>
      <c r="BA171" s="268"/>
      <c r="BB171" s="268"/>
      <c r="BC171" s="266"/>
      <c r="BD171" s="268"/>
      <c r="BE171" s="268"/>
      <c r="BF171" s="268"/>
      <c r="BG171" s="266"/>
      <c r="BH171" s="267"/>
    </row>
    <row r="172" spans="1:60" ht="12.75">
      <c r="A172" s="161"/>
      <c r="B172" s="266"/>
      <c r="C172" s="266"/>
      <c r="D172" s="266"/>
      <c r="E172" s="266"/>
      <c r="F172" s="266"/>
      <c r="G172" s="266"/>
      <c r="H172" s="266"/>
      <c r="I172" s="266"/>
      <c r="J172" s="267"/>
      <c r="L172" s="268"/>
      <c r="M172" s="268"/>
      <c r="N172" s="268"/>
      <c r="O172" s="266"/>
      <c r="P172" s="268"/>
      <c r="Q172" s="268"/>
      <c r="R172" s="268"/>
      <c r="S172" s="266"/>
      <c r="T172" s="267"/>
      <c r="V172" s="268"/>
      <c r="W172" s="268"/>
      <c r="X172" s="268"/>
      <c r="Y172" s="266"/>
      <c r="Z172" s="268"/>
      <c r="AA172" s="268"/>
      <c r="AB172" s="268"/>
      <c r="AC172" s="266"/>
      <c r="AD172" s="267"/>
      <c r="AF172" s="268"/>
      <c r="AG172" s="268"/>
      <c r="AH172" s="268"/>
      <c r="AI172" s="266"/>
      <c r="AJ172" s="268"/>
      <c r="AK172" s="268"/>
      <c r="AL172" s="268"/>
      <c r="AM172" s="266"/>
      <c r="AN172" s="267"/>
      <c r="AP172" s="268"/>
      <c r="AQ172" s="268"/>
      <c r="AR172" s="268"/>
      <c r="AS172" s="266"/>
      <c r="AT172" s="268"/>
      <c r="AU172" s="268"/>
      <c r="AV172" s="268"/>
      <c r="AW172" s="266"/>
      <c r="AX172" s="267"/>
      <c r="AZ172" s="268"/>
      <c r="BA172" s="268"/>
      <c r="BB172" s="268"/>
      <c r="BC172" s="266"/>
      <c r="BD172" s="268"/>
      <c r="BE172" s="268"/>
      <c r="BF172" s="268"/>
      <c r="BG172" s="266"/>
      <c r="BH172" s="267"/>
    </row>
    <row r="173" spans="1:60" ht="12.75">
      <c r="A173" s="161"/>
      <c r="B173" s="266"/>
      <c r="C173" s="266"/>
      <c r="D173" s="266"/>
      <c r="E173" s="266"/>
      <c r="F173" s="266"/>
      <c r="G173" s="266"/>
      <c r="H173" s="266"/>
      <c r="I173" s="266"/>
      <c r="J173" s="267"/>
      <c r="L173" s="268"/>
      <c r="M173" s="268"/>
      <c r="N173" s="268"/>
      <c r="O173" s="266"/>
      <c r="P173" s="268"/>
      <c r="Q173" s="268"/>
      <c r="R173" s="268"/>
      <c r="S173" s="266"/>
      <c r="T173" s="267"/>
      <c r="V173" s="268"/>
      <c r="W173" s="268"/>
      <c r="X173" s="268"/>
      <c r="Y173" s="266"/>
      <c r="Z173" s="268"/>
      <c r="AA173" s="268"/>
      <c r="AB173" s="268"/>
      <c r="AC173" s="266"/>
      <c r="AD173" s="267"/>
      <c r="AF173" s="268"/>
      <c r="AG173" s="268"/>
      <c r="AH173" s="268"/>
      <c r="AI173" s="266"/>
      <c r="AJ173" s="268"/>
      <c r="AK173" s="268"/>
      <c r="AL173" s="268"/>
      <c r="AM173" s="266"/>
      <c r="AN173" s="267"/>
      <c r="AP173" s="268"/>
      <c r="AQ173" s="268"/>
      <c r="AR173" s="268"/>
      <c r="AS173" s="266"/>
      <c r="AT173" s="268"/>
      <c r="AU173" s="268"/>
      <c r="AV173" s="268"/>
      <c r="AW173" s="266"/>
      <c r="AX173" s="267"/>
      <c r="AZ173" s="268"/>
      <c r="BA173" s="268"/>
      <c r="BB173" s="268"/>
      <c r="BC173" s="266"/>
      <c r="BD173" s="268"/>
      <c r="BE173" s="268"/>
      <c r="BF173" s="268"/>
      <c r="BG173" s="266"/>
      <c r="BH173" s="267"/>
    </row>
    <row r="174" spans="1:60" ht="12.75">
      <c r="A174" s="161"/>
      <c r="B174" s="266"/>
      <c r="C174" s="266"/>
      <c r="D174" s="266"/>
      <c r="E174" s="266"/>
      <c r="F174" s="266"/>
      <c r="G174" s="266"/>
      <c r="H174" s="266"/>
      <c r="I174" s="266"/>
      <c r="J174" s="267"/>
      <c r="L174" s="268"/>
      <c r="M174" s="268"/>
      <c r="N174" s="268"/>
      <c r="O174" s="266"/>
      <c r="P174" s="268"/>
      <c r="Q174" s="268"/>
      <c r="R174" s="268"/>
      <c r="S174" s="266"/>
      <c r="T174" s="267"/>
      <c r="V174" s="268"/>
      <c r="W174" s="268"/>
      <c r="X174" s="268"/>
      <c r="Y174" s="266"/>
      <c r="Z174" s="268"/>
      <c r="AA174" s="268"/>
      <c r="AB174" s="268"/>
      <c r="AC174" s="266"/>
      <c r="AD174" s="267"/>
      <c r="AF174" s="268"/>
      <c r="AG174" s="268"/>
      <c r="AH174" s="268"/>
      <c r="AI174" s="266"/>
      <c r="AJ174" s="268"/>
      <c r="AK174" s="268"/>
      <c r="AL174" s="268"/>
      <c r="AM174" s="266"/>
      <c r="AN174" s="267"/>
      <c r="AP174" s="268"/>
      <c r="AQ174" s="268"/>
      <c r="AR174" s="268"/>
      <c r="AS174" s="266"/>
      <c r="AT174" s="268"/>
      <c r="AU174" s="268"/>
      <c r="AV174" s="268"/>
      <c r="AW174" s="266"/>
      <c r="AX174" s="267"/>
      <c r="AZ174" s="268"/>
      <c r="BA174" s="268"/>
      <c r="BB174" s="268"/>
      <c r="BC174" s="266"/>
      <c r="BD174" s="268"/>
      <c r="BE174" s="268"/>
      <c r="BF174" s="268"/>
      <c r="BG174" s="266"/>
      <c r="BH174" s="267"/>
    </row>
    <row r="175" spans="1:60" ht="12.75">
      <c r="A175" s="161"/>
      <c r="B175" s="266"/>
      <c r="C175" s="266"/>
      <c r="D175" s="266"/>
      <c r="E175" s="266"/>
      <c r="F175" s="266"/>
      <c r="G175" s="266"/>
      <c r="H175" s="266"/>
      <c r="I175" s="266"/>
      <c r="J175" s="267"/>
      <c r="L175" s="268"/>
      <c r="M175" s="268"/>
      <c r="N175" s="268"/>
      <c r="O175" s="266"/>
      <c r="P175" s="268"/>
      <c r="Q175" s="268"/>
      <c r="R175" s="268"/>
      <c r="S175" s="266"/>
      <c r="T175" s="267"/>
      <c r="V175" s="268"/>
      <c r="W175" s="268"/>
      <c r="X175" s="268"/>
      <c r="Y175" s="266"/>
      <c r="Z175" s="268"/>
      <c r="AA175" s="268"/>
      <c r="AB175" s="268"/>
      <c r="AC175" s="266"/>
      <c r="AD175" s="267"/>
      <c r="AF175" s="268"/>
      <c r="AG175" s="268"/>
      <c r="AH175" s="268"/>
      <c r="AI175" s="266"/>
      <c r="AJ175" s="268"/>
      <c r="AK175" s="268"/>
      <c r="AL175" s="268"/>
      <c r="AM175" s="266"/>
      <c r="AN175" s="267"/>
      <c r="AP175" s="268"/>
      <c r="AQ175" s="268"/>
      <c r="AR175" s="268"/>
      <c r="AS175" s="266"/>
      <c r="AT175" s="268"/>
      <c r="AU175" s="268"/>
      <c r="AV175" s="268"/>
      <c r="AW175" s="266"/>
      <c r="AX175" s="267"/>
      <c r="AZ175" s="268"/>
      <c r="BA175" s="268"/>
      <c r="BB175" s="268"/>
      <c r="BC175" s="266"/>
      <c r="BD175" s="268"/>
      <c r="BE175" s="268"/>
      <c r="BF175" s="268"/>
      <c r="BG175" s="266"/>
      <c r="BH175" s="267"/>
    </row>
    <row r="176" spans="1:60" ht="12.75">
      <c r="A176" s="161"/>
      <c r="B176" s="266"/>
      <c r="C176" s="266"/>
      <c r="D176" s="266"/>
      <c r="E176" s="266"/>
      <c r="F176" s="266"/>
      <c r="G176" s="266"/>
      <c r="H176" s="266"/>
      <c r="I176" s="266"/>
      <c r="J176" s="267"/>
      <c r="L176" s="268"/>
      <c r="M176" s="268"/>
      <c r="N176" s="268"/>
      <c r="O176" s="266"/>
      <c r="P176" s="268"/>
      <c r="Q176" s="268"/>
      <c r="R176" s="268"/>
      <c r="S176" s="266"/>
      <c r="T176" s="267"/>
      <c r="V176" s="268"/>
      <c r="W176" s="268"/>
      <c r="X176" s="268"/>
      <c r="Y176" s="266"/>
      <c r="Z176" s="268"/>
      <c r="AA176" s="268"/>
      <c r="AB176" s="268"/>
      <c r="AC176" s="266"/>
      <c r="AD176" s="267"/>
      <c r="AF176" s="268"/>
      <c r="AG176" s="268"/>
      <c r="AH176" s="268"/>
      <c r="AI176" s="266"/>
      <c r="AJ176" s="268"/>
      <c r="AK176" s="268"/>
      <c r="AL176" s="268"/>
      <c r="AM176" s="266"/>
      <c r="AN176" s="267"/>
      <c r="AP176" s="268"/>
      <c r="AQ176" s="268"/>
      <c r="AR176" s="268"/>
      <c r="AS176" s="266"/>
      <c r="AT176" s="268"/>
      <c r="AU176" s="268"/>
      <c r="AV176" s="268"/>
      <c r="AW176" s="266"/>
      <c r="AX176" s="267"/>
      <c r="AZ176" s="268"/>
      <c r="BA176" s="268"/>
      <c r="BB176" s="268"/>
      <c r="BC176" s="266"/>
      <c r="BD176" s="268"/>
      <c r="BE176" s="268"/>
      <c r="BF176" s="268"/>
      <c r="BG176" s="266"/>
      <c r="BH176" s="267"/>
    </row>
    <row r="177" spans="1:60" ht="12.75">
      <c r="A177" s="161"/>
      <c r="B177" s="266"/>
      <c r="C177" s="266"/>
      <c r="D177" s="266"/>
      <c r="E177" s="266"/>
      <c r="F177" s="266"/>
      <c r="G177" s="266"/>
      <c r="H177" s="266"/>
      <c r="I177" s="266"/>
      <c r="J177" s="267"/>
      <c r="L177" s="268"/>
      <c r="M177" s="268"/>
      <c r="N177" s="268"/>
      <c r="O177" s="266"/>
      <c r="P177" s="268"/>
      <c r="Q177" s="268"/>
      <c r="R177" s="268"/>
      <c r="S177" s="266"/>
      <c r="T177" s="267"/>
      <c r="V177" s="268"/>
      <c r="W177" s="268"/>
      <c r="X177" s="268"/>
      <c r="Y177" s="266"/>
      <c r="Z177" s="268"/>
      <c r="AA177" s="268"/>
      <c r="AB177" s="268"/>
      <c r="AC177" s="266"/>
      <c r="AD177" s="267"/>
      <c r="AF177" s="268"/>
      <c r="AG177" s="268"/>
      <c r="AH177" s="268"/>
      <c r="AI177" s="266"/>
      <c r="AJ177" s="268"/>
      <c r="AK177" s="268"/>
      <c r="AL177" s="268"/>
      <c r="AM177" s="266"/>
      <c r="AN177" s="267"/>
      <c r="AP177" s="268"/>
      <c r="AQ177" s="268"/>
      <c r="AR177" s="268"/>
      <c r="AS177" s="266"/>
      <c r="AT177" s="268"/>
      <c r="AU177" s="268"/>
      <c r="AV177" s="268"/>
      <c r="AW177" s="266"/>
      <c r="AX177" s="267"/>
      <c r="AZ177" s="268"/>
      <c r="BA177" s="268"/>
      <c r="BB177" s="268"/>
      <c r="BC177" s="266"/>
      <c r="BD177" s="268"/>
      <c r="BE177" s="268"/>
      <c r="BF177" s="268"/>
      <c r="BG177" s="266"/>
      <c r="BH177" s="267"/>
    </row>
    <row r="178" spans="1:60" ht="12.75">
      <c r="A178" s="161"/>
      <c r="B178" s="266"/>
      <c r="C178" s="266"/>
      <c r="D178" s="266"/>
      <c r="E178" s="266"/>
      <c r="F178" s="266"/>
      <c r="G178" s="266"/>
      <c r="H178" s="266"/>
      <c r="I178" s="266"/>
      <c r="J178" s="267"/>
      <c r="L178" s="268"/>
      <c r="M178" s="268"/>
      <c r="N178" s="268"/>
      <c r="O178" s="266"/>
      <c r="P178" s="268"/>
      <c r="Q178" s="268"/>
      <c r="R178" s="268"/>
      <c r="S178" s="266"/>
      <c r="T178" s="267"/>
      <c r="V178" s="268"/>
      <c r="W178" s="268"/>
      <c r="X178" s="268"/>
      <c r="Y178" s="266"/>
      <c r="Z178" s="268"/>
      <c r="AA178" s="268"/>
      <c r="AB178" s="268"/>
      <c r="AC178" s="266"/>
      <c r="AD178" s="267"/>
      <c r="AF178" s="268"/>
      <c r="AG178" s="268"/>
      <c r="AH178" s="268"/>
      <c r="AI178" s="266"/>
      <c r="AJ178" s="268"/>
      <c r="AK178" s="268"/>
      <c r="AL178" s="268"/>
      <c r="AM178" s="266"/>
      <c r="AN178" s="267"/>
      <c r="AP178" s="268"/>
      <c r="AQ178" s="268"/>
      <c r="AR178" s="268"/>
      <c r="AS178" s="266"/>
      <c r="AT178" s="268"/>
      <c r="AU178" s="268"/>
      <c r="AV178" s="268"/>
      <c r="AW178" s="266"/>
      <c r="AX178" s="267"/>
      <c r="AZ178" s="268"/>
      <c r="BA178" s="268"/>
      <c r="BB178" s="268"/>
      <c r="BC178" s="266"/>
      <c r="BD178" s="268"/>
      <c r="BE178" s="268"/>
      <c r="BF178" s="268"/>
      <c r="BG178" s="266"/>
      <c r="BH178" s="267"/>
    </row>
    <row r="179" spans="1:60" ht="12.75">
      <c r="A179" s="161"/>
      <c r="B179" s="266"/>
      <c r="C179" s="266"/>
      <c r="D179" s="266"/>
      <c r="E179" s="266"/>
      <c r="F179" s="266"/>
      <c r="G179" s="266"/>
      <c r="H179" s="266"/>
      <c r="I179" s="266"/>
      <c r="J179" s="267"/>
      <c r="L179" s="268"/>
      <c r="M179" s="268"/>
      <c r="N179" s="268"/>
      <c r="O179" s="266"/>
      <c r="P179" s="268"/>
      <c r="Q179" s="268"/>
      <c r="R179" s="268"/>
      <c r="S179" s="266"/>
      <c r="T179" s="267"/>
      <c r="V179" s="268"/>
      <c r="W179" s="268"/>
      <c r="X179" s="268"/>
      <c r="Y179" s="266"/>
      <c r="Z179" s="268"/>
      <c r="AA179" s="268"/>
      <c r="AB179" s="268"/>
      <c r="AC179" s="266"/>
      <c r="AD179" s="267"/>
      <c r="AF179" s="268"/>
      <c r="AG179" s="268"/>
      <c r="AH179" s="268"/>
      <c r="AI179" s="266"/>
      <c r="AJ179" s="268"/>
      <c r="AK179" s="268"/>
      <c r="AL179" s="268"/>
      <c r="AM179" s="266"/>
      <c r="AN179" s="267"/>
      <c r="AP179" s="268"/>
      <c r="AQ179" s="268"/>
      <c r="AR179" s="268"/>
      <c r="AS179" s="266"/>
      <c r="AT179" s="268"/>
      <c r="AU179" s="268"/>
      <c r="AV179" s="268"/>
      <c r="AW179" s="266"/>
      <c r="AX179" s="267"/>
      <c r="AZ179" s="268"/>
      <c r="BA179" s="268"/>
      <c r="BB179" s="268"/>
      <c r="BC179" s="266"/>
      <c r="BD179" s="268"/>
      <c r="BE179" s="268"/>
      <c r="BF179" s="268"/>
      <c r="BG179" s="266"/>
      <c r="BH179" s="267"/>
    </row>
    <row r="180" spans="1:60" ht="12.75">
      <c r="A180" s="161"/>
      <c r="B180" s="266"/>
      <c r="C180" s="266"/>
      <c r="D180" s="266"/>
      <c r="E180" s="266"/>
      <c r="F180" s="266"/>
      <c r="G180" s="266"/>
      <c r="H180" s="266"/>
      <c r="I180" s="266"/>
      <c r="J180" s="267"/>
      <c r="L180" s="268"/>
      <c r="M180" s="268"/>
      <c r="N180" s="268"/>
      <c r="O180" s="266"/>
      <c r="P180" s="268"/>
      <c r="Q180" s="268"/>
      <c r="R180" s="268"/>
      <c r="S180" s="266"/>
      <c r="T180" s="267"/>
      <c r="V180" s="268"/>
      <c r="W180" s="268"/>
      <c r="X180" s="268"/>
      <c r="Y180" s="266"/>
      <c r="Z180" s="268"/>
      <c r="AA180" s="268"/>
      <c r="AB180" s="268"/>
      <c r="AC180" s="266"/>
      <c r="AD180" s="267"/>
      <c r="AF180" s="268"/>
      <c r="AG180" s="268"/>
      <c r="AH180" s="268"/>
      <c r="AI180" s="266"/>
      <c r="AJ180" s="268"/>
      <c r="AK180" s="268"/>
      <c r="AL180" s="268"/>
      <c r="AM180" s="266"/>
      <c r="AN180" s="267"/>
      <c r="AP180" s="268"/>
      <c r="AQ180" s="268"/>
      <c r="AR180" s="268"/>
      <c r="AS180" s="266"/>
      <c r="AT180" s="268"/>
      <c r="AU180" s="268"/>
      <c r="AV180" s="268"/>
      <c r="AW180" s="266"/>
      <c r="AX180" s="267"/>
      <c r="AZ180" s="268"/>
      <c r="BA180" s="268"/>
      <c r="BB180" s="268"/>
      <c r="BC180" s="266"/>
      <c r="BD180" s="268"/>
      <c r="BE180" s="268"/>
      <c r="BF180" s="268"/>
      <c r="BG180" s="266"/>
      <c r="BH180" s="267"/>
    </row>
    <row r="181" spans="1:60" ht="12.75">
      <c r="A181" s="161"/>
      <c r="B181" s="266"/>
      <c r="C181" s="266"/>
      <c r="D181" s="266"/>
      <c r="E181" s="266"/>
      <c r="F181" s="266"/>
      <c r="G181" s="266"/>
      <c r="H181" s="266"/>
      <c r="I181" s="266"/>
      <c r="J181" s="267"/>
      <c r="L181" s="268"/>
      <c r="M181" s="268"/>
      <c r="N181" s="268"/>
      <c r="O181" s="266"/>
      <c r="P181" s="268"/>
      <c r="Q181" s="268"/>
      <c r="R181" s="268"/>
      <c r="S181" s="266"/>
      <c r="T181" s="267"/>
      <c r="V181" s="268"/>
      <c r="W181" s="268"/>
      <c r="X181" s="268"/>
      <c r="Y181" s="266"/>
      <c r="Z181" s="268"/>
      <c r="AA181" s="268"/>
      <c r="AB181" s="268"/>
      <c r="AC181" s="266"/>
      <c r="AD181" s="267"/>
      <c r="AF181" s="268"/>
      <c r="AG181" s="268"/>
      <c r="AH181" s="268"/>
      <c r="AI181" s="266"/>
      <c r="AJ181" s="268"/>
      <c r="AK181" s="268"/>
      <c r="AL181" s="268"/>
      <c r="AM181" s="266"/>
      <c r="AN181" s="267"/>
      <c r="AP181" s="268"/>
      <c r="AQ181" s="268"/>
      <c r="AR181" s="268"/>
      <c r="AS181" s="266"/>
      <c r="AT181" s="268"/>
      <c r="AU181" s="268"/>
      <c r="AV181" s="268"/>
      <c r="AW181" s="266"/>
      <c r="AX181" s="267"/>
      <c r="AZ181" s="268"/>
      <c r="BA181" s="268"/>
      <c r="BB181" s="268"/>
      <c r="BC181" s="266"/>
      <c r="BD181" s="268"/>
      <c r="BE181" s="268"/>
      <c r="BF181" s="268"/>
      <c r="BG181" s="266"/>
      <c r="BH181" s="267"/>
    </row>
    <row r="182" spans="1:60" ht="12.75">
      <c r="A182" s="161"/>
      <c r="B182" s="266"/>
      <c r="C182" s="266"/>
      <c r="D182" s="266"/>
      <c r="E182" s="266"/>
      <c r="F182" s="266"/>
      <c r="G182" s="266"/>
      <c r="H182" s="266"/>
      <c r="I182" s="266"/>
      <c r="J182" s="267"/>
      <c r="L182" s="268"/>
      <c r="M182" s="268"/>
      <c r="N182" s="268"/>
      <c r="O182" s="266"/>
      <c r="P182" s="268"/>
      <c r="Q182" s="268"/>
      <c r="R182" s="268"/>
      <c r="S182" s="266"/>
      <c r="T182" s="267"/>
      <c r="V182" s="268"/>
      <c r="W182" s="268"/>
      <c r="X182" s="268"/>
      <c r="Y182" s="266"/>
      <c r="Z182" s="268"/>
      <c r="AA182" s="268"/>
      <c r="AB182" s="268"/>
      <c r="AC182" s="266"/>
      <c r="AD182" s="267"/>
      <c r="AF182" s="268"/>
      <c r="AG182" s="268"/>
      <c r="AH182" s="268"/>
      <c r="AI182" s="266"/>
      <c r="AJ182" s="268"/>
      <c r="AK182" s="268"/>
      <c r="AL182" s="268"/>
      <c r="AM182" s="266"/>
      <c r="AN182" s="267"/>
      <c r="AP182" s="268"/>
      <c r="AQ182" s="268"/>
      <c r="AR182" s="268"/>
      <c r="AS182" s="266"/>
      <c r="AT182" s="268"/>
      <c r="AU182" s="268"/>
      <c r="AV182" s="268"/>
      <c r="AW182" s="266"/>
      <c r="AX182" s="267"/>
      <c r="AZ182" s="268"/>
      <c r="BA182" s="268"/>
      <c r="BB182" s="268"/>
      <c r="BC182" s="266"/>
      <c r="BD182" s="268"/>
      <c r="BE182" s="268"/>
      <c r="BF182" s="268"/>
      <c r="BG182" s="266"/>
      <c r="BH182" s="267"/>
    </row>
    <row r="183" spans="1:60" ht="12.75">
      <c r="A183" s="161"/>
      <c r="B183" s="266"/>
      <c r="C183" s="266"/>
      <c r="D183" s="266"/>
      <c r="E183" s="266"/>
      <c r="F183" s="266"/>
      <c r="G183" s="266"/>
      <c r="H183" s="266"/>
      <c r="I183" s="266"/>
      <c r="J183" s="267"/>
      <c r="L183" s="268"/>
      <c r="M183" s="268"/>
      <c r="N183" s="268"/>
      <c r="O183" s="266"/>
      <c r="P183" s="268"/>
      <c r="Q183" s="268"/>
      <c r="R183" s="268"/>
      <c r="S183" s="266"/>
      <c r="T183" s="267"/>
      <c r="V183" s="268"/>
      <c r="W183" s="268"/>
      <c r="X183" s="268"/>
      <c r="Y183" s="266"/>
      <c r="Z183" s="268"/>
      <c r="AA183" s="268"/>
      <c r="AB183" s="268"/>
      <c r="AC183" s="266"/>
      <c r="AD183" s="267"/>
      <c r="AF183" s="268"/>
      <c r="AG183" s="268"/>
      <c r="AH183" s="268"/>
      <c r="AI183" s="266"/>
      <c r="AJ183" s="268"/>
      <c r="AK183" s="268"/>
      <c r="AL183" s="268"/>
      <c r="AM183" s="266"/>
      <c r="AN183" s="267"/>
      <c r="AP183" s="268"/>
      <c r="AQ183" s="268"/>
      <c r="AR183" s="268"/>
      <c r="AS183" s="266"/>
      <c r="AT183" s="268"/>
      <c r="AU183" s="268"/>
      <c r="AV183" s="268"/>
      <c r="AW183" s="266"/>
      <c r="AX183" s="267"/>
      <c r="AZ183" s="268"/>
      <c r="BA183" s="268"/>
      <c r="BB183" s="268"/>
      <c r="BC183" s="266"/>
      <c r="BD183" s="268"/>
      <c r="BE183" s="268"/>
      <c r="BF183" s="268"/>
      <c r="BG183" s="266"/>
      <c r="BH183" s="267"/>
    </row>
    <row r="184" spans="1:60" ht="12.75">
      <c r="A184" s="161"/>
      <c r="B184" s="266"/>
      <c r="C184" s="266"/>
      <c r="D184" s="266"/>
      <c r="E184" s="266"/>
      <c r="F184" s="266"/>
      <c r="G184" s="266"/>
      <c r="H184" s="266"/>
      <c r="I184" s="266"/>
      <c r="J184" s="267"/>
      <c r="L184" s="268"/>
      <c r="M184" s="268"/>
      <c r="N184" s="268"/>
      <c r="O184" s="266"/>
      <c r="P184" s="268"/>
      <c r="Q184" s="268"/>
      <c r="R184" s="268"/>
      <c r="S184" s="266"/>
      <c r="T184" s="267"/>
      <c r="V184" s="268"/>
      <c r="W184" s="268"/>
      <c r="X184" s="268"/>
      <c r="Y184" s="266"/>
      <c r="Z184" s="268"/>
      <c r="AA184" s="268"/>
      <c r="AB184" s="268"/>
      <c r="AC184" s="266"/>
      <c r="AD184" s="267"/>
      <c r="AF184" s="268"/>
      <c r="AG184" s="268"/>
      <c r="AH184" s="268"/>
      <c r="AI184" s="266"/>
      <c r="AJ184" s="268"/>
      <c r="AK184" s="268"/>
      <c r="AL184" s="268"/>
      <c r="AM184" s="266"/>
      <c r="AN184" s="267"/>
      <c r="AP184" s="268"/>
      <c r="AQ184" s="268"/>
      <c r="AR184" s="268"/>
      <c r="AS184" s="266"/>
      <c r="AT184" s="268"/>
      <c r="AU184" s="268"/>
      <c r="AV184" s="268"/>
      <c r="AW184" s="266"/>
      <c r="AX184" s="267"/>
      <c r="AZ184" s="268"/>
      <c r="BA184" s="268"/>
      <c r="BB184" s="268"/>
      <c r="BC184" s="266"/>
      <c r="BD184" s="268"/>
      <c r="BE184" s="268"/>
      <c r="BF184" s="268"/>
      <c r="BG184" s="266"/>
      <c r="BH184" s="267"/>
    </row>
    <row r="185" spans="1:60" ht="12.75">
      <c r="A185" s="161"/>
      <c r="B185" s="266"/>
      <c r="C185" s="266"/>
      <c r="D185" s="266"/>
      <c r="E185" s="266"/>
      <c r="F185" s="266"/>
      <c r="G185" s="266"/>
      <c r="H185" s="266"/>
      <c r="I185" s="266"/>
      <c r="J185" s="267"/>
      <c r="L185" s="268"/>
      <c r="M185" s="268"/>
      <c r="N185" s="268"/>
      <c r="O185" s="266"/>
      <c r="P185" s="268"/>
      <c r="Q185" s="268"/>
      <c r="R185" s="268"/>
      <c r="S185" s="266"/>
      <c r="T185" s="267"/>
      <c r="V185" s="268"/>
      <c r="W185" s="268"/>
      <c r="X185" s="268"/>
      <c r="Y185" s="266"/>
      <c r="Z185" s="268"/>
      <c r="AA185" s="268"/>
      <c r="AB185" s="268"/>
      <c r="AC185" s="266"/>
      <c r="AD185" s="267"/>
      <c r="AF185" s="268"/>
      <c r="AG185" s="268"/>
      <c r="AH185" s="268"/>
      <c r="AI185" s="266"/>
      <c r="AJ185" s="268"/>
      <c r="AK185" s="268"/>
      <c r="AL185" s="268"/>
      <c r="AM185" s="266"/>
      <c r="AN185" s="267"/>
      <c r="AP185" s="268"/>
      <c r="AQ185" s="268"/>
      <c r="AR185" s="268"/>
      <c r="AS185" s="266"/>
      <c r="AT185" s="268"/>
      <c r="AU185" s="268"/>
      <c r="AV185" s="268"/>
      <c r="AW185" s="266"/>
      <c r="AX185" s="267"/>
      <c r="AZ185" s="268"/>
      <c r="BA185" s="268"/>
      <c r="BB185" s="268"/>
      <c r="BC185" s="266"/>
      <c r="BD185" s="268"/>
      <c r="BE185" s="268"/>
      <c r="BF185" s="268"/>
      <c r="BG185" s="266"/>
      <c r="BH185" s="267"/>
    </row>
    <row r="186" spans="1:60" ht="12.75">
      <c r="A186" s="161"/>
      <c r="B186" s="266"/>
      <c r="C186" s="266"/>
      <c r="D186" s="266"/>
      <c r="E186" s="266"/>
      <c r="F186" s="266"/>
      <c r="G186" s="266"/>
      <c r="H186" s="266"/>
      <c r="I186" s="266"/>
      <c r="J186" s="267"/>
      <c r="L186" s="268"/>
      <c r="M186" s="268"/>
      <c r="N186" s="268"/>
      <c r="O186" s="266"/>
      <c r="P186" s="268"/>
      <c r="Q186" s="268"/>
      <c r="R186" s="268"/>
      <c r="S186" s="266"/>
      <c r="T186" s="267"/>
      <c r="V186" s="268"/>
      <c r="W186" s="268"/>
      <c r="X186" s="268"/>
      <c r="Y186" s="266"/>
      <c r="Z186" s="268"/>
      <c r="AA186" s="268"/>
      <c r="AB186" s="268"/>
      <c r="AC186" s="266"/>
      <c r="AD186" s="267"/>
      <c r="AF186" s="268"/>
      <c r="AG186" s="268"/>
      <c r="AH186" s="268"/>
      <c r="AI186" s="266"/>
      <c r="AJ186" s="268"/>
      <c r="AK186" s="268"/>
      <c r="AL186" s="268"/>
      <c r="AM186" s="266"/>
      <c r="AN186" s="267"/>
      <c r="AP186" s="268"/>
      <c r="AQ186" s="268"/>
      <c r="AR186" s="268"/>
      <c r="AS186" s="266"/>
      <c r="AT186" s="268"/>
      <c r="AU186" s="268"/>
      <c r="AV186" s="268"/>
      <c r="AW186" s="266"/>
      <c r="AX186" s="267"/>
      <c r="AZ186" s="268"/>
      <c r="BA186" s="268"/>
      <c r="BB186" s="268"/>
      <c r="BC186" s="266"/>
      <c r="BD186" s="268"/>
      <c r="BE186" s="268"/>
      <c r="BF186" s="268"/>
      <c r="BG186" s="266"/>
      <c r="BH186" s="267"/>
    </row>
    <row r="187" spans="1:60" ht="12.75">
      <c r="A187" s="161"/>
      <c r="B187" s="266"/>
      <c r="C187" s="266"/>
      <c r="D187" s="266"/>
      <c r="E187" s="266"/>
      <c r="F187" s="266"/>
      <c r="G187" s="266"/>
      <c r="H187" s="266"/>
      <c r="I187" s="266"/>
      <c r="J187" s="267"/>
      <c r="L187" s="268"/>
      <c r="M187" s="268"/>
      <c r="N187" s="268"/>
      <c r="O187" s="266"/>
      <c r="P187" s="268"/>
      <c r="Q187" s="268"/>
      <c r="R187" s="268"/>
      <c r="S187" s="266"/>
      <c r="T187" s="267"/>
      <c r="V187" s="268"/>
      <c r="W187" s="268"/>
      <c r="X187" s="268"/>
      <c r="Y187" s="266"/>
      <c r="Z187" s="268"/>
      <c r="AA187" s="268"/>
      <c r="AB187" s="268"/>
      <c r="AC187" s="266"/>
      <c r="AD187" s="267"/>
      <c r="AF187" s="268"/>
      <c r="AG187" s="268"/>
      <c r="AH187" s="268"/>
      <c r="AI187" s="266"/>
      <c r="AJ187" s="268"/>
      <c r="AK187" s="268"/>
      <c r="AL187" s="268"/>
      <c r="AM187" s="266"/>
      <c r="AN187" s="267"/>
      <c r="AP187" s="268"/>
      <c r="AQ187" s="268"/>
      <c r="AR187" s="268"/>
      <c r="AS187" s="266"/>
      <c r="AT187" s="268"/>
      <c r="AU187" s="268"/>
      <c r="AV187" s="268"/>
      <c r="AW187" s="266"/>
      <c r="AX187" s="267"/>
      <c r="AZ187" s="268"/>
      <c r="BA187" s="268"/>
      <c r="BB187" s="268"/>
      <c r="BC187" s="266"/>
      <c r="BD187" s="268"/>
      <c r="BE187" s="268"/>
      <c r="BF187" s="268"/>
      <c r="BG187" s="266"/>
      <c r="BH187" s="267"/>
    </row>
    <row r="188" spans="1:60" ht="12.75">
      <c r="A188" s="161"/>
      <c r="B188" s="266"/>
      <c r="C188" s="266"/>
      <c r="D188" s="266"/>
      <c r="E188" s="266"/>
      <c r="F188" s="266"/>
      <c r="G188" s="266"/>
      <c r="H188" s="266"/>
      <c r="I188" s="266"/>
      <c r="J188" s="267"/>
      <c r="L188" s="268"/>
      <c r="M188" s="268"/>
      <c r="N188" s="268"/>
      <c r="O188" s="266"/>
      <c r="P188" s="268"/>
      <c r="Q188" s="268"/>
      <c r="R188" s="268"/>
      <c r="S188" s="266"/>
      <c r="T188" s="267"/>
      <c r="V188" s="268"/>
      <c r="W188" s="268"/>
      <c r="X188" s="268"/>
      <c r="Y188" s="266"/>
      <c r="Z188" s="268"/>
      <c r="AA188" s="268"/>
      <c r="AB188" s="268"/>
      <c r="AC188" s="266"/>
      <c r="AD188" s="267"/>
      <c r="AF188" s="268"/>
      <c r="AG188" s="268"/>
      <c r="AH188" s="268"/>
      <c r="AI188" s="266"/>
      <c r="AJ188" s="268"/>
      <c r="AK188" s="268"/>
      <c r="AL188" s="268"/>
      <c r="AM188" s="266"/>
      <c r="AN188" s="267"/>
      <c r="AP188" s="268"/>
      <c r="AQ188" s="268"/>
      <c r="AR188" s="268"/>
      <c r="AS188" s="266"/>
      <c r="AT188" s="268"/>
      <c r="AU188" s="268"/>
      <c r="AV188" s="268"/>
      <c r="AW188" s="266"/>
      <c r="AX188" s="267"/>
      <c r="AZ188" s="268"/>
      <c r="BA188" s="268"/>
      <c r="BB188" s="268"/>
      <c r="BC188" s="266"/>
      <c r="BD188" s="268"/>
      <c r="BE188" s="268"/>
      <c r="BF188" s="268"/>
      <c r="BG188" s="266"/>
      <c r="BH188" s="267"/>
    </row>
    <row r="189" spans="1:60" ht="12.75">
      <c r="A189" s="161"/>
      <c r="B189" s="266"/>
      <c r="C189" s="266"/>
      <c r="D189" s="266"/>
      <c r="E189" s="266"/>
      <c r="F189" s="266"/>
      <c r="G189" s="266"/>
      <c r="H189" s="266"/>
      <c r="I189" s="266"/>
      <c r="J189" s="267"/>
      <c r="L189" s="268"/>
      <c r="M189" s="268"/>
      <c r="N189" s="268"/>
      <c r="O189" s="266"/>
      <c r="P189" s="268"/>
      <c r="Q189" s="268"/>
      <c r="R189" s="268"/>
      <c r="S189" s="266"/>
      <c r="T189" s="267"/>
      <c r="V189" s="268"/>
      <c r="W189" s="268"/>
      <c r="X189" s="268"/>
      <c r="Y189" s="266"/>
      <c r="Z189" s="268"/>
      <c r="AA189" s="268"/>
      <c r="AB189" s="268"/>
      <c r="AC189" s="266"/>
      <c r="AD189" s="267"/>
      <c r="AF189" s="268"/>
      <c r="AG189" s="268"/>
      <c r="AH189" s="268"/>
      <c r="AI189" s="266"/>
      <c r="AJ189" s="268"/>
      <c r="AK189" s="268"/>
      <c r="AL189" s="268"/>
      <c r="AM189" s="266"/>
      <c r="AN189" s="267"/>
      <c r="AP189" s="268"/>
      <c r="AQ189" s="268"/>
      <c r="AR189" s="268"/>
      <c r="AS189" s="266"/>
      <c r="AT189" s="268"/>
      <c r="AU189" s="268"/>
      <c r="AV189" s="268"/>
      <c r="AW189" s="266"/>
      <c r="AX189" s="267"/>
      <c r="AZ189" s="268"/>
      <c r="BA189" s="268"/>
      <c r="BB189" s="268"/>
      <c r="BC189" s="266"/>
      <c r="BD189" s="268"/>
      <c r="BE189" s="268"/>
      <c r="BF189" s="268"/>
      <c r="BG189" s="266"/>
      <c r="BH189" s="267"/>
    </row>
    <row r="190" spans="1:60" ht="12.75">
      <c r="A190" s="161"/>
      <c r="B190" s="266"/>
      <c r="C190" s="266"/>
      <c r="D190" s="266"/>
      <c r="E190" s="266"/>
      <c r="F190" s="266"/>
      <c r="G190" s="266"/>
      <c r="H190" s="266"/>
      <c r="I190" s="266"/>
      <c r="J190" s="267"/>
      <c r="L190" s="268"/>
      <c r="M190" s="268"/>
      <c r="N190" s="268"/>
      <c r="O190" s="266"/>
      <c r="P190" s="268"/>
      <c r="Q190" s="268"/>
      <c r="R190" s="268"/>
      <c r="S190" s="266"/>
      <c r="T190" s="267"/>
      <c r="V190" s="268"/>
      <c r="W190" s="268"/>
      <c r="X190" s="268"/>
      <c r="Y190" s="266"/>
      <c r="Z190" s="268"/>
      <c r="AA190" s="268"/>
      <c r="AB190" s="268"/>
      <c r="AC190" s="266"/>
      <c r="AD190" s="267"/>
      <c r="AF190" s="268"/>
      <c r="AG190" s="268"/>
      <c r="AH190" s="268"/>
      <c r="AI190" s="266"/>
      <c r="AJ190" s="268"/>
      <c r="AK190" s="268"/>
      <c r="AL190" s="268"/>
      <c r="AM190" s="266"/>
      <c r="AN190" s="267"/>
      <c r="AP190" s="268"/>
      <c r="AQ190" s="268"/>
      <c r="AR190" s="268"/>
      <c r="AS190" s="266"/>
      <c r="AT190" s="268"/>
      <c r="AU190" s="268"/>
      <c r="AV190" s="268"/>
      <c r="AW190" s="266"/>
      <c r="AX190" s="267"/>
      <c r="AZ190" s="268"/>
      <c r="BA190" s="268"/>
      <c r="BB190" s="268"/>
      <c r="BC190" s="266"/>
      <c r="BD190" s="268"/>
      <c r="BE190" s="268"/>
      <c r="BF190" s="268"/>
      <c r="BG190" s="266"/>
      <c r="BH190" s="267"/>
    </row>
    <row r="191" spans="1:60" ht="12.75">
      <c r="A191" s="161"/>
      <c r="B191" s="266"/>
      <c r="C191" s="266"/>
      <c r="D191" s="266"/>
      <c r="E191" s="266"/>
      <c r="F191" s="266"/>
      <c r="G191" s="266"/>
      <c r="H191" s="266"/>
      <c r="I191" s="266"/>
      <c r="J191" s="267"/>
      <c r="L191" s="268"/>
      <c r="M191" s="268"/>
      <c r="N191" s="268"/>
      <c r="O191" s="266"/>
      <c r="P191" s="268"/>
      <c r="Q191" s="268"/>
      <c r="R191" s="268"/>
      <c r="S191" s="266"/>
      <c r="T191" s="267"/>
      <c r="V191" s="268"/>
      <c r="W191" s="268"/>
      <c r="X191" s="268"/>
      <c r="Y191" s="266"/>
      <c r="Z191" s="268"/>
      <c r="AA191" s="268"/>
      <c r="AB191" s="268"/>
      <c r="AC191" s="266"/>
      <c r="AD191" s="267"/>
      <c r="AF191" s="268"/>
      <c r="AG191" s="268"/>
      <c r="AH191" s="268"/>
      <c r="AI191" s="266"/>
      <c r="AJ191" s="268"/>
      <c r="AK191" s="268"/>
      <c r="AL191" s="268"/>
      <c r="AM191" s="266"/>
      <c r="AN191" s="267"/>
      <c r="AP191" s="268"/>
      <c r="AQ191" s="268"/>
      <c r="AR191" s="268"/>
      <c r="AS191" s="266"/>
      <c r="AT191" s="268"/>
      <c r="AU191" s="268"/>
      <c r="AV191" s="268"/>
      <c r="AW191" s="266"/>
      <c r="AX191" s="267"/>
      <c r="AZ191" s="268"/>
      <c r="BA191" s="268"/>
      <c r="BB191" s="268"/>
      <c r="BC191" s="266"/>
      <c r="BD191" s="268"/>
      <c r="BE191" s="268"/>
      <c r="BF191" s="268"/>
      <c r="BG191" s="266"/>
      <c r="BH191" s="267"/>
    </row>
    <row r="192" spans="1:60" ht="12.75">
      <c r="A192" s="161"/>
      <c r="B192" s="266"/>
      <c r="C192" s="266"/>
      <c r="D192" s="266"/>
      <c r="E192" s="266"/>
      <c r="F192" s="266"/>
      <c r="G192" s="266"/>
      <c r="H192" s="266"/>
      <c r="I192" s="266"/>
      <c r="J192" s="267"/>
      <c r="L192" s="268"/>
      <c r="M192" s="268"/>
      <c r="N192" s="268"/>
      <c r="O192" s="266"/>
      <c r="P192" s="268"/>
      <c r="Q192" s="268"/>
      <c r="R192" s="268"/>
      <c r="S192" s="266"/>
      <c r="T192" s="267"/>
      <c r="V192" s="268"/>
      <c r="W192" s="268"/>
      <c r="X192" s="268"/>
      <c r="Y192" s="266"/>
      <c r="Z192" s="268"/>
      <c r="AA192" s="268"/>
      <c r="AB192" s="268"/>
      <c r="AC192" s="266"/>
      <c r="AD192" s="267"/>
      <c r="AF192" s="268"/>
      <c r="AG192" s="268"/>
      <c r="AH192" s="268"/>
      <c r="AI192" s="266"/>
      <c r="AJ192" s="268"/>
      <c r="AK192" s="268"/>
      <c r="AL192" s="268"/>
      <c r="AM192" s="266"/>
      <c r="AN192" s="267"/>
      <c r="AP192" s="268"/>
      <c r="AQ192" s="268"/>
      <c r="AR192" s="268"/>
      <c r="AS192" s="266"/>
      <c r="AT192" s="268"/>
      <c r="AU192" s="268"/>
      <c r="AV192" s="268"/>
      <c r="AW192" s="266"/>
      <c r="AX192" s="267"/>
      <c r="AZ192" s="268"/>
      <c r="BA192" s="268"/>
      <c r="BB192" s="268"/>
      <c r="BC192" s="266"/>
      <c r="BD192" s="268"/>
      <c r="BE192" s="268"/>
      <c r="BF192" s="268"/>
      <c r="BG192" s="266"/>
      <c r="BH192" s="267"/>
    </row>
    <row r="193" spans="1:60" ht="12.75">
      <c r="A193" s="161"/>
      <c r="B193" s="266"/>
      <c r="C193" s="266"/>
      <c r="D193" s="266"/>
      <c r="E193" s="266"/>
      <c r="F193" s="266"/>
      <c r="G193" s="266"/>
      <c r="H193" s="266"/>
      <c r="I193" s="266"/>
      <c r="J193" s="267"/>
      <c r="L193" s="268"/>
      <c r="M193" s="268"/>
      <c r="N193" s="268"/>
      <c r="O193" s="266"/>
      <c r="P193" s="268"/>
      <c r="Q193" s="268"/>
      <c r="R193" s="268"/>
      <c r="S193" s="266"/>
      <c r="T193" s="267"/>
      <c r="V193" s="268"/>
      <c r="W193" s="268"/>
      <c r="X193" s="268"/>
      <c r="Y193" s="266"/>
      <c r="Z193" s="268"/>
      <c r="AA193" s="268"/>
      <c r="AB193" s="268"/>
      <c r="AC193" s="266"/>
      <c r="AD193" s="267"/>
      <c r="AF193" s="268"/>
      <c r="AG193" s="268"/>
      <c r="AH193" s="268"/>
      <c r="AI193" s="266"/>
      <c r="AJ193" s="268"/>
      <c r="AK193" s="268"/>
      <c r="AL193" s="268"/>
      <c r="AM193" s="266"/>
      <c r="AN193" s="267"/>
      <c r="AP193" s="268"/>
      <c r="AQ193" s="268"/>
      <c r="AR193" s="268"/>
      <c r="AS193" s="266"/>
      <c r="AT193" s="268"/>
      <c r="AU193" s="268"/>
      <c r="AV193" s="268"/>
      <c r="AW193" s="266"/>
      <c r="AX193" s="267"/>
      <c r="AZ193" s="268"/>
      <c r="BA193" s="268"/>
      <c r="BB193" s="268"/>
      <c r="BC193" s="266"/>
      <c r="BD193" s="268"/>
      <c r="BE193" s="268"/>
      <c r="BF193" s="268"/>
      <c r="BG193" s="266"/>
      <c r="BH193" s="267"/>
    </row>
    <row r="194" spans="1:60" ht="12.75">
      <c r="A194" s="161"/>
      <c r="B194" s="266"/>
      <c r="C194" s="266"/>
      <c r="D194" s="266"/>
      <c r="E194" s="266"/>
      <c r="F194" s="266"/>
      <c r="G194" s="266"/>
      <c r="H194" s="266"/>
      <c r="I194" s="266"/>
      <c r="J194" s="267"/>
      <c r="L194" s="268"/>
      <c r="M194" s="268"/>
      <c r="N194" s="268"/>
      <c r="O194" s="266"/>
      <c r="P194" s="268"/>
      <c r="Q194" s="268"/>
      <c r="R194" s="268"/>
      <c r="S194" s="266"/>
      <c r="T194" s="267"/>
      <c r="V194" s="268"/>
      <c r="W194" s="268"/>
      <c r="X194" s="268"/>
      <c r="Y194" s="266"/>
      <c r="Z194" s="268"/>
      <c r="AA194" s="268"/>
      <c r="AB194" s="268"/>
      <c r="AC194" s="266"/>
      <c r="AD194" s="267"/>
      <c r="AF194" s="268"/>
      <c r="AG194" s="268"/>
      <c r="AH194" s="268"/>
      <c r="AI194" s="266"/>
      <c r="AJ194" s="268"/>
      <c r="AK194" s="268"/>
      <c r="AL194" s="268"/>
      <c r="AM194" s="266"/>
      <c r="AN194" s="267"/>
      <c r="AP194" s="268"/>
      <c r="AQ194" s="268"/>
      <c r="AR194" s="268"/>
      <c r="AS194" s="266"/>
      <c r="AT194" s="268"/>
      <c r="AU194" s="268"/>
      <c r="AV194" s="268"/>
      <c r="AW194" s="266"/>
      <c r="AX194" s="267"/>
      <c r="AZ194" s="268"/>
      <c r="BA194" s="268"/>
      <c r="BB194" s="268"/>
      <c r="BC194" s="266"/>
      <c r="BD194" s="268"/>
      <c r="BE194" s="268"/>
      <c r="BF194" s="268"/>
      <c r="BG194" s="266"/>
      <c r="BH194" s="267"/>
    </row>
    <row r="195" spans="1:60" ht="12.75">
      <c r="A195" s="161"/>
      <c r="B195" s="266"/>
      <c r="C195" s="266"/>
      <c r="D195" s="266"/>
      <c r="E195" s="266"/>
      <c r="F195" s="266"/>
      <c r="G195" s="266"/>
      <c r="H195" s="266"/>
      <c r="I195" s="266"/>
      <c r="J195" s="267"/>
      <c r="L195" s="268"/>
      <c r="M195" s="268"/>
      <c r="N195" s="268"/>
      <c r="O195" s="266"/>
      <c r="P195" s="268"/>
      <c r="Q195" s="268"/>
      <c r="R195" s="268"/>
      <c r="S195" s="266"/>
      <c r="T195" s="267"/>
      <c r="V195" s="268"/>
      <c r="W195" s="268"/>
      <c r="X195" s="268"/>
      <c r="Y195" s="266"/>
      <c r="Z195" s="268"/>
      <c r="AA195" s="268"/>
      <c r="AB195" s="268"/>
      <c r="AC195" s="266"/>
      <c r="AD195" s="267"/>
      <c r="AF195" s="268"/>
      <c r="AG195" s="268"/>
      <c r="AH195" s="268"/>
      <c r="AI195" s="266"/>
      <c r="AJ195" s="268"/>
      <c r="AK195" s="268"/>
      <c r="AL195" s="268"/>
      <c r="AM195" s="266"/>
      <c r="AN195" s="267"/>
      <c r="AP195" s="268"/>
      <c r="AQ195" s="268"/>
      <c r="AR195" s="268"/>
      <c r="AS195" s="266"/>
      <c r="AT195" s="268"/>
      <c r="AU195" s="268"/>
      <c r="AV195" s="268"/>
      <c r="AW195" s="266"/>
      <c r="AX195" s="267"/>
      <c r="AZ195" s="268"/>
      <c r="BA195" s="268"/>
      <c r="BB195" s="268"/>
      <c r="BC195" s="266"/>
      <c r="BD195" s="268"/>
      <c r="BE195" s="268"/>
      <c r="BF195" s="268"/>
      <c r="BG195" s="266"/>
      <c r="BH195" s="267"/>
    </row>
    <row r="196" spans="1:60" ht="12.75">
      <c r="A196" s="161"/>
      <c r="B196" s="266"/>
      <c r="C196" s="266"/>
      <c r="D196" s="266"/>
      <c r="E196" s="266"/>
      <c r="F196" s="266"/>
      <c r="G196" s="266"/>
      <c r="H196" s="266"/>
      <c r="I196" s="266"/>
      <c r="J196" s="267"/>
      <c r="L196" s="268"/>
      <c r="M196" s="268"/>
      <c r="N196" s="268"/>
      <c r="O196" s="266"/>
      <c r="P196" s="268"/>
      <c r="Q196" s="268"/>
      <c r="R196" s="268"/>
      <c r="S196" s="266"/>
      <c r="T196" s="267"/>
      <c r="V196" s="268"/>
      <c r="W196" s="268"/>
      <c r="X196" s="268"/>
      <c r="Y196" s="266"/>
      <c r="Z196" s="268"/>
      <c r="AA196" s="268"/>
      <c r="AB196" s="268"/>
      <c r="AC196" s="266"/>
      <c r="AD196" s="267"/>
      <c r="AF196" s="268"/>
      <c r="AG196" s="268"/>
      <c r="AH196" s="268"/>
      <c r="AI196" s="266"/>
      <c r="AJ196" s="268"/>
      <c r="AK196" s="268"/>
      <c r="AL196" s="268"/>
      <c r="AM196" s="266"/>
      <c r="AN196" s="267"/>
      <c r="AP196" s="268"/>
      <c r="AQ196" s="268"/>
      <c r="AR196" s="268"/>
      <c r="AS196" s="266"/>
      <c r="AT196" s="268"/>
      <c r="AU196" s="268"/>
      <c r="AV196" s="268"/>
      <c r="AW196" s="266"/>
      <c r="AX196" s="267"/>
      <c r="AZ196" s="268"/>
      <c r="BA196" s="268"/>
      <c r="BB196" s="268"/>
      <c r="BC196" s="266"/>
      <c r="BD196" s="268"/>
      <c r="BE196" s="268"/>
      <c r="BF196" s="268"/>
      <c r="BG196" s="266"/>
      <c r="BH196" s="267"/>
    </row>
    <row r="197" spans="1:60" ht="12.75">
      <c r="A197" s="161"/>
      <c r="B197" s="266"/>
      <c r="C197" s="266"/>
      <c r="D197" s="266"/>
      <c r="E197" s="266"/>
      <c r="F197" s="266"/>
      <c r="G197" s="266"/>
      <c r="H197" s="266"/>
      <c r="I197" s="266"/>
      <c r="J197" s="267"/>
      <c r="L197" s="268"/>
      <c r="M197" s="268"/>
      <c r="N197" s="268"/>
      <c r="O197" s="266"/>
      <c r="P197" s="268"/>
      <c r="Q197" s="268"/>
      <c r="R197" s="268"/>
      <c r="S197" s="266"/>
      <c r="T197" s="267"/>
      <c r="V197" s="268"/>
      <c r="W197" s="268"/>
      <c r="X197" s="268"/>
      <c r="Y197" s="266"/>
      <c r="Z197" s="268"/>
      <c r="AA197" s="268"/>
      <c r="AB197" s="268"/>
      <c r="AC197" s="266"/>
      <c r="AD197" s="267"/>
      <c r="AF197" s="268"/>
      <c r="AG197" s="268"/>
      <c r="AH197" s="268"/>
      <c r="AI197" s="266"/>
      <c r="AJ197" s="268"/>
      <c r="AK197" s="268"/>
      <c r="AL197" s="268"/>
      <c r="AM197" s="266"/>
      <c r="AN197" s="267"/>
      <c r="AP197" s="268"/>
      <c r="AQ197" s="268"/>
      <c r="AR197" s="268"/>
      <c r="AS197" s="266"/>
      <c r="AT197" s="268"/>
      <c r="AU197" s="268"/>
      <c r="AV197" s="268"/>
      <c r="AW197" s="266"/>
      <c r="AX197" s="267"/>
      <c r="AZ197" s="268"/>
      <c r="BA197" s="268"/>
      <c r="BB197" s="268"/>
      <c r="BC197" s="266"/>
      <c r="BD197" s="268"/>
      <c r="BE197" s="268"/>
      <c r="BF197" s="268"/>
      <c r="BG197" s="266"/>
      <c r="BH197" s="267"/>
    </row>
  </sheetData>
  <sheetProtection/>
  <printOptions/>
  <pageMargins left="0.35433070866141736" right="0.2755905511811024" top="0.5905511811023623" bottom="0.2755905511811024" header="0.31496062992125984" footer="0.1968503937007874"/>
  <pageSetup fitToWidth="100" horizontalDpi="600" verticalDpi="600" orientation="landscape" paperSize="9" scale="8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3.xml><?xml version="1.0" encoding="utf-8"?>
<worksheet xmlns="http://schemas.openxmlformats.org/spreadsheetml/2006/main" xmlns:r="http://schemas.openxmlformats.org/officeDocument/2006/relationships">
  <dimension ref="A1:BW149"/>
  <sheetViews>
    <sheetView showGridLines="0" zoomScaleSheetLayoutView="75" zoomScalePageLayoutView="0" workbookViewId="0" topLeftCell="A1">
      <pane xSplit="1" ySplit="5" topLeftCell="B6"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00390625" defaultRowHeight="12.75"/>
  <cols>
    <col min="1" max="1" width="59.8515625" style="4" bestFit="1" customWidth="1"/>
    <col min="2" max="2" width="8.8515625" style="38" bestFit="1" customWidth="1"/>
    <col min="3" max="4" width="8.7109375" style="38" bestFit="1" customWidth="1"/>
    <col min="5" max="5" width="9.28125" style="38" bestFit="1" customWidth="1"/>
    <col min="6" max="12" width="8.7109375" style="38" customWidth="1"/>
    <col min="13" max="13" width="1.7109375" style="2" customWidth="1"/>
    <col min="14" max="24" width="8.7109375" style="38" customWidth="1"/>
    <col min="25" max="25" width="1.7109375" style="2" customWidth="1"/>
    <col min="26" max="29" width="8.7109375" style="38" customWidth="1"/>
    <col min="30" max="30" width="8.57421875" style="38" bestFit="1" customWidth="1"/>
    <col min="31" max="35" width="8.57421875" style="38" customWidth="1"/>
    <col min="36" max="36" width="8.7109375" style="187" customWidth="1"/>
    <col min="37" max="37" width="1.57421875" style="2" customWidth="1"/>
    <col min="38" max="41" width="8.7109375" style="38" customWidth="1"/>
    <col min="42" max="47" width="8.57421875" style="38" customWidth="1"/>
    <col min="48" max="48" width="8.7109375" style="187" customWidth="1"/>
    <col min="49" max="49" width="1.7109375" style="2" customWidth="1"/>
    <col min="50" max="59" width="8.7109375" style="38" customWidth="1"/>
    <col min="60" max="60" width="8.7109375" style="187" customWidth="1"/>
    <col min="61" max="61" width="1.7109375" style="2" customWidth="1"/>
    <col min="62" max="65" width="8.7109375" style="13" customWidth="1"/>
    <col min="66" max="71" width="8.7109375" style="38" customWidth="1"/>
    <col min="72" max="72" width="10.421875" style="187" bestFit="1" customWidth="1"/>
    <col min="73" max="73" width="1.7109375" style="2" customWidth="1"/>
    <col min="74" max="74" width="11.421875" style="0" customWidth="1"/>
    <col min="75" max="75" width="12.7109375" style="3" bestFit="1" customWidth="1"/>
    <col min="76" max="76" width="11.28125" style="3" bestFit="1" customWidth="1"/>
    <col min="77" max="78" width="12.00390625" style="3" bestFit="1" customWidth="1"/>
    <col min="79" max="80" width="12.7109375" style="3" bestFit="1" customWidth="1"/>
    <col min="81" max="81" width="10.7109375" style="3" bestFit="1" customWidth="1"/>
    <col min="82" max="82" width="12.7109375" style="3" bestFit="1" customWidth="1"/>
    <col min="83" max="84" width="12.00390625" style="3" bestFit="1" customWidth="1"/>
    <col min="85" max="85" width="12.7109375" style="3" bestFit="1" customWidth="1"/>
    <col min="86" max="86" width="14.57421875" style="3" bestFit="1" customWidth="1"/>
    <col min="87" max="87" width="10.421875" style="3" bestFit="1" customWidth="1"/>
    <col min="88" max="88" width="9.140625" style="3" customWidth="1"/>
    <col min="89" max="89" width="11.00390625" style="3" bestFit="1" customWidth="1"/>
    <col min="90" max="90" width="10.8515625" style="3" bestFit="1" customWidth="1"/>
    <col min="91" max="91" width="10.140625" style="3" bestFit="1" customWidth="1"/>
    <col min="92" max="92" width="11.00390625" style="3" bestFit="1" customWidth="1"/>
    <col min="93" max="95" width="10.7109375" style="3" bestFit="1" customWidth="1"/>
    <col min="96" max="96" width="12.00390625" style="3" bestFit="1" customWidth="1"/>
    <col min="97" max="97" width="15.140625" style="3" bestFit="1" customWidth="1"/>
    <col min="98" max="98" width="12.7109375" style="3" bestFit="1" customWidth="1"/>
    <col min="99" max="100" width="12.00390625" style="3" bestFit="1" customWidth="1"/>
    <col min="101" max="101" width="11.421875" style="3" customWidth="1"/>
    <col min="102" max="102" width="10.28125" style="3" bestFit="1" customWidth="1"/>
    <col min="103" max="103" width="11.421875" style="3" customWidth="1"/>
    <col min="104" max="104" width="10.8515625" style="3" bestFit="1" customWidth="1"/>
    <col min="105" max="105" width="10.421875" style="3" bestFit="1" customWidth="1"/>
    <col min="106" max="107" width="11.421875" style="3" customWidth="1"/>
    <col min="108" max="108" width="15.140625" style="3" bestFit="1" customWidth="1"/>
    <col min="109" max="112" width="12.00390625" style="3" bestFit="1" customWidth="1"/>
    <col min="113" max="113" width="13.8515625" style="3" bestFit="1" customWidth="1"/>
    <col min="114" max="114" width="11.00390625" style="3" bestFit="1" customWidth="1"/>
    <col min="115" max="115" width="10.7109375" style="3" bestFit="1" customWidth="1"/>
    <col min="116" max="129" width="12.00390625" style="3" bestFit="1" customWidth="1"/>
    <col min="130" max="130" width="13.8515625" style="3" bestFit="1" customWidth="1"/>
    <col min="131" max="131" width="10.421875" style="3" bestFit="1" customWidth="1"/>
    <col min="132" max="132" width="9.140625" style="3" customWidth="1"/>
    <col min="133" max="134" width="12.00390625" style="3" bestFit="1" customWidth="1"/>
    <col min="135" max="135" width="12.7109375" style="3" bestFit="1" customWidth="1"/>
    <col min="136" max="136" width="14.57421875" style="3" bestFit="1" customWidth="1"/>
    <col min="137" max="141" width="12.00390625" style="3" bestFit="1" customWidth="1"/>
    <col min="142" max="142" width="13.8515625" style="3" bestFit="1" customWidth="1"/>
    <col min="143" max="143" width="11.421875" style="3" customWidth="1"/>
    <col min="144" max="145" width="12.00390625" style="3" bestFit="1" customWidth="1"/>
    <col min="146" max="146" width="11.00390625" style="3" bestFit="1" customWidth="1"/>
    <col min="147" max="147" width="10.8515625" style="3" bestFit="1" customWidth="1"/>
    <col min="148" max="148" width="9.421875" style="3" bestFit="1" customWidth="1"/>
    <col min="149" max="149" width="11.00390625" style="3" bestFit="1" customWidth="1"/>
    <col min="150" max="152" width="10.7109375" style="3" bestFit="1" customWidth="1"/>
    <col min="153" max="153" width="12.00390625" style="3" bestFit="1" customWidth="1"/>
    <col min="154" max="16384" width="12.00390625" style="3" customWidth="1"/>
  </cols>
  <sheetData>
    <row r="1" spans="1:73" s="9" customFormat="1" ht="19.5" customHeight="1">
      <c r="A1" s="158" t="s">
        <v>256</v>
      </c>
      <c r="F1" s="19"/>
      <c r="G1" s="19"/>
      <c r="H1" s="19"/>
      <c r="I1" s="19"/>
      <c r="J1" s="19"/>
      <c r="K1" s="19"/>
      <c r="L1" s="19"/>
      <c r="M1" s="10"/>
      <c r="R1" s="19"/>
      <c r="S1" s="19"/>
      <c r="T1" s="19"/>
      <c r="U1" s="19"/>
      <c r="V1" s="19"/>
      <c r="W1" s="19"/>
      <c r="X1" s="19"/>
      <c r="Y1" s="19"/>
      <c r="AD1" s="19"/>
      <c r="AE1" s="19"/>
      <c r="AF1" s="19"/>
      <c r="AG1" s="19"/>
      <c r="AH1" s="19"/>
      <c r="AI1" s="19"/>
      <c r="AJ1" s="185"/>
      <c r="AK1" s="19"/>
      <c r="AP1" s="19"/>
      <c r="AQ1" s="19"/>
      <c r="AR1" s="19"/>
      <c r="AS1" s="19"/>
      <c r="AT1" s="19"/>
      <c r="AU1" s="19"/>
      <c r="AV1" s="185"/>
      <c r="AW1" s="19"/>
      <c r="BB1" s="19"/>
      <c r="BC1" s="19"/>
      <c r="BD1" s="19"/>
      <c r="BE1" s="19"/>
      <c r="BF1" s="19"/>
      <c r="BG1" s="19"/>
      <c r="BH1" s="185"/>
      <c r="BJ1" s="10"/>
      <c r="BK1" s="10"/>
      <c r="BL1" s="10"/>
      <c r="BM1" s="10"/>
      <c r="BN1" s="19"/>
      <c r="BO1" s="19"/>
      <c r="BP1" s="19"/>
      <c r="BQ1" s="19"/>
      <c r="BR1" s="19"/>
      <c r="BS1" s="19"/>
      <c r="BT1" s="185"/>
      <c r="BU1" s="14"/>
    </row>
    <row r="2" spans="1:73" s="9" customFormat="1" ht="19.5" customHeight="1">
      <c r="A2" s="159" t="str">
        <f>'Balance Sheets'!A2</f>
        <v>By segments and quarters as of 31 December 2015</v>
      </c>
      <c r="F2" s="19"/>
      <c r="G2" s="19"/>
      <c r="H2" s="19"/>
      <c r="I2" s="19"/>
      <c r="J2" s="19"/>
      <c r="K2" s="19"/>
      <c r="L2" s="19"/>
      <c r="M2" s="10"/>
      <c r="N2" s="353"/>
      <c r="R2" s="19"/>
      <c r="S2" s="19"/>
      <c r="T2" s="19"/>
      <c r="U2" s="19"/>
      <c r="V2" s="19"/>
      <c r="W2" s="19"/>
      <c r="X2" s="19"/>
      <c r="Y2" s="19"/>
      <c r="AD2" s="19"/>
      <c r="AE2" s="19"/>
      <c r="AF2" s="19"/>
      <c r="AG2" s="19"/>
      <c r="AH2" s="19"/>
      <c r="AI2" s="19"/>
      <c r="AJ2" s="185"/>
      <c r="AK2" s="19"/>
      <c r="AP2" s="19"/>
      <c r="AQ2" s="19"/>
      <c r="AR2" s="19"/>
      <c r="AS2" s="19"/>
      <c r="AT2" s="19"/>
      <c r="AU2" s="19"/>
      <c r="AV2" s="185"/>
      <c r="AW2" s="19"/>
      <c r="BB2" s="19"/>
      <c r="BC2" s="19"/>
      <c r="BD2" s="19"/>
      <c r="BE2" s="19"/>
      <c r="BF2" s="19"/>
      <c r="BG2" s="19"/>
      <c r="BH2" s="185"/>
      <c r="BJ2" s="10"/>
      <c r="BK2" s="10"/>
      <c r="BL2" s="10"/>
      <c r="BM2" s="10"/>
      <c r="BN2" s="19"/>
      <c r="BO2" s="19"/>
      <c r="BP2" s="19"/>
      <c r="BQ2" s="19"/>
      <c r="BR2" s="19"/>
      <c r="BS2" s="19"/>
      <c r="BT2" s="185"/>
      <c r="BU2" s="14"/>
    </row>
    <row r="3" spans="1:72" s="14" customFormat="1" ht="12" customHeight="1">
      <c r="A3" s="160"/>
      <c r="B3" s="162"/>
      <c r="C3" s="162"/>
      <c r="D3" s="162"/>
      <c r="E3" s="162"/>
      <c r="F3" s="175"/>
      <c r="G3" s="175"/>
      <c r="H3" s="175"/>
      <c r="I3" s="175"/>
      <c r="J3" s="175"/>
      <c r="K3" s="175"/>
      <c r="L3" s="21"/>
      <c r="M3" s="8"/>
      <c r="N3" s="354"/>
      <c r="R3" s="21"/>
      <c r="S3" s="21"/>
      <c r="T3" s="21"/>
      <c r="U3" s="21"/>
      <c r="V3" s="21"/>
      <c r="W3" s="21"/>
      <c r="X3" s="21"/>
      <c r="Y3" s="21"/>
      <c r="AD3" s="21"/>
      <c r="AE3" s="21"/>
      <c r="AF3" s="21"/>
      <c r="AG3" s="21"/>
      <c r="AH3" s="21"/>
      <c r="AI3" s="21"/>
      <c r="AJ3" s="177"/>
      <c r="AK3" s="21"/>
      <c r="AP3" s="21"/>
      <c r="AQ3" s="21"/>
      <c r="AR3" s="21"/>
      <c r="AS3" s="21"/>
      <c r="AT3" s="21"/>
      <c r="AU3" s="21"/>
      <c r="AV3" s="177"/>
      <c r="AW3" s="21"/>
      <c r="BB3" s="21"/>
      <c r="BC3" s="21"/>
      <c r="BD3" s="21"/>
      <c r="BE3" s="21"/>
      <c r="BF3" s="21"/>
      <c r="BG3" s="21"/>
      <c r="BH3" s="177"/>
      <c r="BJ3" s="174"/>
      <c r="BK3" s="174"/>
      <c r="BL3" s="174"/>
      <c r="BM3" s="174"/>
      <c r="BN3" s="21"/>
      <c r="BO3" s="21"/>
      <c r="BP3" s="21"/>
      <c r="BQ3" s="21"/>
      <c r="BR3" s="21"/>
      <c r="BS3" s="21"/>
      <c r="BT3" s="177"/>
    </row>
    <row r="4" spans="1:72" s="11" customFormat="1" ht="19.5" customHeight="1">
      <c r="A4" s="162"/>
      <c r="B4" s="107" t="s">
        <v>22</v>
      </c>
      <c r="C4" s="175"/>
      <c r="D4" s="175"/>
      <c r="E4" s="175"/>
      <c r="F4" s="175"/>
      <c r="G4" s="175"/>
      <c r="H4" s="175"/>
      <c r="I4" s="175"/>
      <c r="J4" s="175"/>
      <c r="K4" s="175"/>
      <c r="L4" s="22"/>
      <c r="N4" s="107" t="s">
        <v>21</v>
      </c>
      <c r="O4" s="22"/>
      <c r="P4" s="22"/>
      <c r="Q4" s="22"/>
      <c r="R4" s="22"/>
      <c r="S4" s="22"/>
      <c r="T4" s="22"/>
      <c r="U4" s="22"/>
      <c r="V4" s="22"/>
      <c r="W4" s="22"/>
      <c r="X4" s="22"/>
      <c r="Z4" s="107" t="s">
        <v>6</v>
      </c>
      <c r="AA4" s="22"/>
      <c r="AB4" s="22"/>
      <c r="AC4" s="22"/>
      <c r="AD4" s="22"/>
      <c r="AE4" s="22"/>
      <c r="AF4" s="22"/>
      <c r="AG4" s="22"/>
      <c r="AH4" s="22"/>
      <c r="AI4" s="22"/>
      <c r="AJ4" s="186"/>
      <c r="AL4" s="107" t="s">
        <v>52</v>
      </c>
      <c r="AM4" s="22"/>
      <c r="AN4" s="22"/>
      <c r="AO4" s="22"/>
      <c r="AP4" s="22"/>
      <c r="AQ4" s="22"/>
      <c r="AR4" s="22"/>
      <c r="AS4" s="22"/>
      <c r="AT4" s="22"/>
      <c r="AU4" s="22"/>
      <c r="AV4" s="186"/>
      <c r="AX4" s="107" t="s">
        <v>54</v>
      </c>
      <c r="AY4" s="22"/>
      <c r="AZ4" s="22"/>
      <c r="BA4" s="22"/>
      <c r="BB4" s="22"/>
      <c r="BC4" s="22"/>
      <c r="BD4" s="22"/>
      <c r="BE4" s="22"/>
      <c r="BF4" s="22"/>
      <c r="BG4" s="22"/>
      <c r="BH4" s="186"/>
      <c r="BJ4" s="107" t="s">
        <v>40</v>
      </c>
      <c r="BK4" s="174"/>
      <c r="BL4" s="174"/>
      <c r="BM4" s="174"/>
      <c r="BN4" s="22"/>
      <c r="BO4" s="22"/>
      <c r="BP4" s="22"/>
      <c r="BQ4" s="22"/>
      <c r="BR4" s="22"/>
      <c r="BS4" s="22"/>
      <c r="BT4" s="186"/>
    </row>
    <row r="5" spans="1:73" s="75" customFormat="1" ht="19.5" customHeight="1" thickBot="1">
      <c r="A5" s="34" t="s">
        <v>62</v>
      </c>
      <c r="B5" s="15" t="s">
        <v>113</v>
      </c>
      <c r="C5" s="15" t="s">
        <v>117</v>
      </c>
      <c r="D5" s="15" t="s">
        <v>118</v>
      </c>
      <c r="E5" s="15" t="s">
        <v>119</v>
      </c>
      <c r="F5" s="18">
        <v>2014</v>
      </c>
      <c r="G5" s="15" t="s">
        <v>122</v>
      </c>
      <c r="H5" s="15" t="s">
        <v>123</v>
      </c>
      <c r="I5" s="15" t="s">
        <v>124</v>
      </c>
      <c r="J5" s="15" t="s">
        <v>125</v>
      </c>
      <c r="K5" s="18">
        <v>2015</v>
      </c>
      <c r="L5" s="18" t="s">
        <v>121</v>
      </c>
      <c r="M5" s="74"/>
      <c r="N5" s="15" t="s">
        <v>113</v>
      </c>
      <c r="O5" s="15" t="s">
        <v>117</v>
      </c>
      <c r="P5" s="15" t="s">
        <v>118</v>
      </c>
      <c r="Q5" s="15" t="s">
        <v>119</v>
      </c>
      <c r="R5" s="18">
        <v>2014</v>
      </c>
      <c r="S5" s="15" t="s">
        <v>122</v>
      </c>
      <c r="T5" s="15" t="s">
        <v>123</v>
      </c>
      <c r="U5" s="15" t="s">
        <v>124</v>
      </c>
      <c r="V5" s="15" t="s">
        <v>125</v>
      </c>
      <c r="W5" s="18">
        <v>2015</v>
      </c>
      <c r="X5" s="18" t="s">
        <v>121</v>
      </c>
      <c r="Y5" s="74"/>
      <c r="Z5" s="15" t="s">
        <v>113</v>
      </c>
      <c r="AA5" s="15" t="s">
        <v>117</v>
      </c>
      <c r="AB5" s="15" t="s">
        <v>118</v>
      </c>
      <c r="AC5" s="15" t="s">
        <v>119</v>
      </c>
      <c r="AD5" s="18">
        <v>2014</v>
      </c>
      <c r="AE5" s="15" t="s">
        <v>122</v>
      </c>
      <c r="AF5" s="15" t="s">
        <v>123</v>
      </c>
      <c r="AG5" s="15" t="s">
        <v>124</v>
      </c>
      <c r="AH5" s="15" t="s">
        <v>125</v>
      </c>
      <c r="AI5" s="18">
        <v>2015</v>
      </c>
      <c r="AJ5" s="18" t="s">
        <v>121</v>
      </c>
      <c r="AK5" s="74"/>
      <c r="AL5" s="15" t="s">
        <v>113</v>
      </c>
      <c r="AM5" s="15" t="s">
        <v>117</v>
      </c>
      <c r="AN5" s="15" t="s">
        <v>118</v>
      </c>
      <c r="AO5" s="15" t="s">
        <v>119</v>
      </c>
      <c r="AP5" s="18">
        <v>2014</v>
      </c>
      <c r="AQ5" s="15" t="s">
        <v>122</v>
      </c>
      <c r="AR5" s="15" t="s">
        <v>123</v>
      </c>
      <c r="AS5" s="15" t="s">
        <v>124</v>
      </c>
      <c r="AT5" s="15" t="s">
        <v>125</v>
      </c>
      <c r="AU5" s="18">
        <v>2015</v>
      </c>
      <c r="AV5" s="18" t="s">
        <v>121</v>
      </c>
      <c r="AW5" s="74"/>
      <c r="AX5" s="15" t="s">
        <v>113</v>
      </c>
      <c r="AY5" s="15" t="s">
        <v>117</v>
      </c>
      <c r="AZ5" s="15" t="s">
        <v>118</v>
      </c>
      <c r="BA5" s="15" t="s">
        <v>119</v>
      </c>
      <c r="BB5" s="18">
        <v>2014</v>
      </c>
      <c r="BC5" s="15" t="s">
        <v>122</v>
      </c>
      <c r="BD5" s="15" t="s">
        <v>123</v>
      </c>
      <c r="BE5" s="15" t="s">
        <v>124</v>
      </c>
      <c r="BF5" s="15" t="s">
        <v>125</v>
      </c>
      <c r="BG5" s="18">
        <v>2015</v>
      </c>
      <c r="BH5" s="18" t="s">
        <v>121</v>
      </c>
      <c r="BI5" s="74"/>
      <c r="BJ5" s="15" t="s">
        <v>113</v>
      </c>
      <c r="BK5" s="15" t="s">
        <v>117</v>
      </c>
      <c r="BL5" s="15" t="s">
        <v>118</v>
      </c>
      <c r="BM5" s="15" t="s">
        <v>119</v>
      </c>
      <c r="BN5" s="18">
        <v>2014</v>
      </c>
      <c r="BO5" s="15" t="s">
        <v>122</v>
      </c>
      <c r="BP5" s="15" t="s">
        <v>123</v>
      </c>
      <c r="BQ5" s="15" t="s">
        <v>124</v>
      </c>
      <c r="BR5" s="15" t="s">
        <v>125</v>
      </c>
      <c r="BS5" s="18">
        <v>2015</v>
      </c>
      <c r="BT5" s="18" t="s">
        <v>121</v>
      </c>
      <c r="BU5" s="322"/>
    </row>
    <row r="6" spans="1:75" s="37" customFormat="1" ht="12.75" customHeight="1">
      <c r="A6" s="42" t="s">
        <v>71</v>
      </c>
      <c r="B6" s="178">
        <v>21811.30859</v>
      </c>
      <c r="C6" s="178">
        <v>17096.32097</v>
      </c>
      <c r="D6" s="178">
        <v>17392.929630000006</v>
      </c>
      <c r="E6" s="178">
        <v>17582.11905999999</v>
      </c>
      <c r="F6" s="192">
        <f>SUM(B6:E6)</f>
        <v>73882.67825</v>
      </c>
      <c r="G6" s="178">
        <v>24275.008650000003</v>
      </c>
      <c r="H6" s="178">
        <v>17849.405399999996</v>
      </c>
      <c r="I6" s="178">
        <v>17176.978730000003</v>
      </c>
      <c r="J6" s="178">
        <v>17422.02328999999</v>
      </c>
      <c r="K6" s="192">
        <f aca="true" t="shared" si="0" ref="K6:K19">SUM(G6:J6)</f>
        <v>76723.41606999999</v>
      </c>
      <c r="L6" s="272">
        <f aca="true" t="shared" si="1" ref="L6:L34">IF(OR(AND(F6&lt;0,K6&gt;0),AND(F6&gt;0,K6&lt;0),SUM(F6)=0,SUM(F6)="-",SUM(K6)="-"),"-",(SUM(K6-F6))/SUM(F6))</f>
        <v>0.03844930756824581</v>
      </c>
      <c r="M6" s="126"/>
      <c r="N6" s="178">
        <v>15216.86356</v>
      </c>
      <c r="O6" s="178">
        <v>10846.468009999995</v>
      </c>
      <c r="P6" s="178">
        <v>11253.750610000003</v>
      </c>
      <c r="Q6" s="178">
        <v>11005.330690000003</v>
      </c>
      <c r="R6" s="192">
        <f aca="true" t="shared" si="2" ref="R6:R19">SUM(N6:Q6)</f>
        <v>48322.41287</v>
      </c>
      <c r="S6" s="178">
        <v>17338.7038</v>
      </c>
      <c r="T6" s="178">
        <v>11843.439149999998</v>
      </c>
      <c r="U6" s="178">
        <v>11521.401779999997</v>
      </c>
      <c r="V6" s="178">
        <v>10893.219400000009</v>
      </c>
      <c r="W6" s="192">
        <f aca="true" t="shared" si="3" ref="W6:W19">SUM(S6:V6)</f>
        <v>51596.76413</v>
      </c>
      <c r="X6" s="272">
        <f aca="true" t="shared" si="4" ref="X6:X34">IF(OR(AND(R6&lt;0,W6&gt;0),AND(R6&gt;0,W6&lt;0),SUM(R6)=0,SUM(R6)="-",SUM(W6)="-"),"-",(SUM(W6-R6))/SUM(R6))</f>
        <v>0.06776050833406994</v>
      </c>
      <c r="Y6" s="126"/>
      <c r="Z6" s="178">
        <v>6615.063359999999</v>
      </c>
      <c r="AA6" s="178">
        <v>6273.769220000001</v>
      </c>
      <c r="AB6" s="178">
        <v>6155.766530000003</v>
      </c>
      <c r="AC6" s="178">
        <v>6615.7499299999945</v>
      </c>
      <c r="AD6" s="192">
        <f aca="true" t="shared" si="5" ref="AD6:AD19">SUM(Z6:AC6)</f>
        <v>25660.349039999997</v>
      </c>
      <c r="AE6" s="178">
        <v>6971.64825</v>
      </c>
      <c r="AF6" s="178">
        <v>6027.168989999998</v>
      </c>
      <c r="AG6" s="178">
        <v>5680.425859999998</v>
      </c>
      <c r="AH6" s="178">
        <v>6557.447750000003</v>
      </c>
      <c r="AI6" s="192">
        <f aca="true" t="shared" si="6" ref="AI6:AI19">SUM(AE6:AH6)</f>
        <v>25236.69085</v>
      </c>
      <c r="AJ6" s="272">
        <f aca="true" t="shared" si="7" ref="AJ6:AJ34">IF(OR(AND(AD6&lt;0,AI6&gt;0),AND(AD6&gt;0,AI6&lt;0),SUM(AD6)=0,SUM(AD6)="-",SUM(AI6)="-"),"-",(SUM(AI6-AD6))/SUM(AD6))</f>
        <v>-0.01651022709549232</v>
      </c>
      <c r="AK6" s="126"/>
      <c r="AL6" s="178">
        <v>0</v>
      </c>
      <c r="AM6" s="178">
        <v>0</v>
      </c>
      <c r="AN6" s="178">
        <v>0</v>
      </c>
      <c r="AO6" s="178">
        <v>0</v>
      </c>
      <c r="AP6" s="192">
        <f aca="true" t="shared" si="8" ref="AP6:AP19">SUM(AL6:AO6)</f>
        <v>0</v>
      </c>
      <c r="AQ6" s="178">
        <v>0</v>
      </c>
      <c r="AR6" s="178">
        <v>0</v>
      </c>
      <c r="AS6" s="178">
        <v>0</v>
      </c>
      <c r="AT6" s="178">
        <v>0</v>
      </c>
      <c r="AU6" s="192">
        <f aca="true" t="shared" si="9" ref="AU6:AU19">SUM(AQ6:AT6)</f>
        <v>0</v>
      </c>
      <c r="AV6" s="272" t="str">
        <f aca="true" t="shared" si="10" ref="AV6:AV34">IF(OR(AND(AP6&lt;0,AU6&gt;0),AND(AP6&gt;0,AU6&lt;0),SUM(AP6)=0,SUM(AP6)="-",SUM(AU6)="-"),"-",(SUM(AU6-AP6))/SUM(AP6))</f>
        <v>-</v>
      </c>
      <c r="AW6" s="126"/>
      <c r="AX6" s="178">
        <v>0</v>
      </c>
      <c r="AY6" s="178">
        <v>0</v>
      </c>
      <c r="AZ6" s="178">
        <v>0</v>
      </c>
      <c r="BA6" s="178">
        <v>0</v>
      </c>
      <c r="BB6" s="192">
        <f aca="true" t="shared" si="11" ref="BB6:BB19">SUM(AX6:BA6)</f>
        <v>0</v>
      </c>
      <c r="BC6" s="178">
        <v>0</v>
      </c>
      <c r="BD6" s="178">
        <v>0</v>
      </c>
      <c r="BE6" s="178">
        <v>0</v>
      </c>
      <c r="BF6" s="178">
        <v>0</v>
      </c>
      <c r="BG6" s="192">
        <f aca="true" t="shared" si="12" ref="BG6:BG19">SUM(BC6:BF6)</f>
        <v>0</v>
      </c>
      <c r="BH6" s="272" t="str">
        <f aca="true" t="shared" si="13" ref="BH6:BH34">IF(OR(AND(BB6&lt;0,BG6&gt;0),AND(BB6&gt;0,BG6&lt;0),SUM(BB6)=0,SUM(BB6)="-",SUM(BG6)="-"),"-",(SUM(BG6-BB6))/SUM(BB6))</f>
        <v>-</v>
      </c>
      <c r="BI6" s="126"/>
      <c r="BJ6" s="178">
        <v>-20.61833</v>
      </c>
      <c r="BK6" s="178">
        <v>-23.916259999999994</v>
      </c>
      <c r="BL6" s="178">
        <v>-16.58751</v>
      </c>
      <c r="BM6" s="178">
        <v>-38.96156000000001</v>
      </c>
      <c r="BN6" s="192">
        <f aca="true" t="shared" si="14" ref="BN6:BN19">SUM(BJ6:BM6)</f>
        <v>-100.08366000000001</v>
      </c>
      <c r="BO6" s="178">
        <v>-35.3434</v>
      </c>
      <c r="BP6" s="178">
        <v>-21.20274</v>
      </c>
      <c r="BQ6" s="178">
        <v>-24.848909999999997</v>
      </c>
      <c r="BR6" s="178">
        <v>-28.643860000000004</v>
      </c>
      <c r="BS6" s="192">
        <f aca="true" t="shared" si="15" ref="BS6:BS19">SUM(BO6:BR6)</f>
        <v>-110.03891</v>
      </c>
      <c r="BT6" s="272">
        <f aca="true" t="shared" si="16" ref="BT6:BT34">IF(OR(AND(BN6&lt;0,BS6&gt;0),AND(BN6&gt;0,BS6&lt;0),SUM(BN6)=0,SUM(BN6)="-",SUM(BS6)="-"),"-",(SUM(BS6-BN6))/SUM(BN6))</f>
        <v>0.09946928399700802</v>
      </c>
      <c r="BU6" s="126"/>
      <c r="BW6" s="143"/>
    </row>
    <row r="7" spans="1:75" s="4" customFormat="1" ht="12.75" customHeight="1">
      <c r="A7" s="45" t="s">
        <v>24</v>
      </c>
      <c r="B7" s="179">
        <v>-1361.80727</v>
      </c>
      <c r="C7" s="179">
        <v>-1129.97162</v>
      </c>
      <c r="D7" s="179">
        <v>-1117.5486799999999</v>
      </c>
      <c r="E7" s="179">
        <v>-853.50133</v>
      </c>
      <c r="F7" s="192">
        <f>SUM(B7:E7)</f>
        <v>-4462.8289</v>
      </c>
      <c r="G7" s="179">
        <v>-1610.23087</v>
      </c>
      <c r="H7" s="179">
        <v>-1893.2845499999996</v>
      </c>
      <c r="I7" s="179">
        <v>-1164.0536900000006</v>
      </c>
      <c r="J7" s="179">
        <v>-868.1953700000004</v>
      </c>
      <c r="K7" s="192">
        <f t="shared" si="0"/>
        <v>-5535.764480000001</v>
      </c>
      <c r="L7" s="272">
        <f t="shared" si="1"/>
        <v>0.24041602401561937</v>
      </c>
      <c r="M7" s="17"/>
      <c r="N7" s="179">
        <v>-1226.96751</v>
      </c>
      <c r="O7" s="179">
        <v>-936.1265699999999</v>
      </c>
      <c r="P7" s="179">
        <v>-959.2647100000004</v>
      </c>
      <c r="Q7" s="179">
        <v>-838.5263299999997</v>
      </c>
      <c r="R7" s="192">
        <f t="shared" si="2"/>
        <v>-3960.88512</v>
      </c>
      <c r="S7" s="179">
        <v>-1499.6317099999999</v>
      </c>
      <c r="T7" s="179">
        <v>-1659.5023900000003</v>
      </c>
      <c r="U7" s="179">
        <v>-1032.9847599999994</v>
      </c>
      <c r="V7" s="179">
        <v>-740.9324900000001</v>
      </c>
      <c r="W7" s="192">
        <f t="shared" si="3"/>
        <v>-4933.05135</v>
      </c>
      <c r="X7" s="272">
        <f t="shared" si="4"/>
        <v>0.24544166279682453</v>
      </c>
      <c r="Y7" s="17"/>
      <c r="Z7" s="179">
        <v>-155.45809</v>
      </c>
      <c r="AA7" s="179">
        <v>-217.76131</v>
      </c>
      <c r="AB7" s="179">
        <v>-174.87147999999996</v>
      </c>
      <c r="AC7" s="179">
        <v>-53.936559999999986</v>
      </c>
      <c r="AD7" s="192">
        <f t="shared" si="5"/>
        <v>-602.02744</v>
      </c>
      <c r="AE7" s="179">
        <v>-145.94256</v>
      </c>
      <c r="AF7" s="179">
        <v>-254.9849</v>
      </c>
      <c r="AG7" s="179">
        <v>-155.91784000000007</v>
      </c>
      <c r="AH7" s="179">
        <v>-155.90674</v>
      </c>
      <c r="AI7" s="192">
        <f t="shared" si="6"/>
        <v>-712.7520400000001</v>
      </c>
      <c r="AJ7" s="272">
        <f t="shared" si="7"/>
        <v>0.1839195236682237</v>
      </c>
      <c r="AK7" s="17"/>
      <c r="AL7" s="179">
        <v>0</v>
      </c>
      <c r="AM7" s="179">
        <v>0</v>
      </c>
      <c r="AN7" s="179">
        <v>0</v>
      </c>
      <c r="AO7" s="179">
        <v>0</v>
      </c>
      <c r="AP7" s="192">
        <f t="shared" si="8"/>
        <v>0</v>
      </c>
      <c r="AQ7" s="179">
        <v>0</v>
      </c>
      <c r="AR7" s="179">
        <v>0</v>
      </c>
      <c r="AS7" s="179">
        <v>0</v>
      </c>
      <c r="AT7" s="179">
        <v>0</v>
      </c>
      <c r="AU7" s="192">
        <f t="shared" si="9"/>
        <v>0</v>
      </c>
      <c r="AV7" s="272" t="str">
        <f t="shared" si="10"/>
        <v>-</v>
      </c>
      <c r="AW7" s="17"/>
      <c r="AX7" s="179">
        <v>0</v>
      </c>
      <c r="AY7" s="179">
        <v>0</v>
      </c>
      <c r="AZ7" s="179">
        <v>0</v>
      </c>
      <c r="BA7" s="179">
        <v>0</v>
      </c>
      <c r="BB7" s="192">
        <f t="shared" si="11"/>
        <v>0</v>
      </c>
      <c r="BC7" s="179">
        <v>0</v>
      </c>
      <c r="BD7" s="179">
        <v>0</v>
      </c>
      <c r="BE7" s="179">
        <v>0</v>
      </c>
      <c r="BF7" s="179">
        <v>0</v>
      </c>
      <c r="BG7" s="192">
        <f t="shared" si="12"/>
        <v>0</v>
      </c>
      <c r="BH7" s="272" t="str">
        <f t="shared" si="13"/>
        <v>-</v>
      </c>
      <c r="BI7" s="17"/>
      <c r="BJ7" s="179">
        <v>20.61833</v>
      </c>
      <c r="BK7" s="179">
        <v>23.916259999999994</v>
      </c>
      <c r="BL7" s="179">
        <v>16.58751</v>
      </c>
      <c r="BM7" s="179">
        <v>38.96156000000001</v>
      </c>
      <c r="BN7" s="192">
        <f t="shared" si="14"/>
        <v>100.08366000000001</v>
      </c>
      <c r="BO7" s="179">
        <v>35.3434</v>
      </c>
      <c r="BP7" s="179">
        <v>21.20274</v>
      </c>
      <c r="BQ7" s="179">
        <v>24.848909999999997</v>
      </c>
      <c r="BR7" s="179">
        <v>28.643860000000004</v>
      </c>
      <c r="BS7" s="192">
        <f t="shared" si="15"/>
        <v>110.03891</v>
      </c>
      <c r="BT7" s="272">
        <f t="shared" si="16"/>
        <v>0.09946928399700802</v>
      </c>
      <c r="BU7" s="17"/>
      <c r="BW7" s="143"/>
    </row>
    <row r="8" spans="1:75" s="4" customFormat="1" ht="12.75" customHeight="1">
      <c r="A8" s="46" t="s">
        <v>25</v>
      </c>
      <c r="B8" s="179">
        <v>-3763.39404</v>
      </c>
      <c r="C8" s="179">
        <v>733.7773500000003</v>
      </c>
      <c r="D8" s="179">
        <v>759.8508700000002</v>
      </c>
      <c r="E8" s="179">
        <v>1123.6261399999996</v>
      </c>
      <c r="F8" s="192">
        <f>SUM(B8:E8)</f>
        <v>-1146.13968</v>
      </c>
      <c r="G8" s="179">
        <v>-4393.17621</v>
      </c>
      <c r="H8" s="179">
        <v>1306.8369799999996</v>
      </c>
      <c r="I8" s="179">
        <v>1144.27653</v>
      </c>
      <c r="J8" s="179">
        <v>1398.9131699999998</v>
      </c>
      <c r="K8" s="192">
        <f t="shared" si="0"/>
        <v>-543.1495300000001</v>
      </c>
      <c r="L8" s="272">
        <f t="shared" si="1"/>
        <v>-0.5261052911107658</v>
      </c>
      <c r="M8" s="17"/>
      <c r="N8" s="179">
        <v>-3580.1919700000003</v>
      </c>
      <c r="O8" s="179">
        <v>790.9600600000003</v>
      </c>
      <c r="P8" s="179">
        <v>885.0272199999999</v>
      </c>
      <c r="Q8" s="179">
        <v>1301.89875</v>
      </c>
      <c r="R8" s="192">
        <f t="shared" si="2"/>
        <v>-602.30594</v>
      </c>
      <c r="S8" s="179">
        <v>-4320.0949900000005</v>
      </c>
      <c r="T8" s="179">
        <v>1368.6695600000003</v>
      </c>
      <c r="U8" s="179">
        <v>1244.3376500000002</v>
      </c>
      <c r="V8" s="179">
        <v>1472.96482</v>
      </c>
      <c r="W8" s="192">
        <f t="shared" si="3"/>
        <v>-234.12296000000015</v>
      </c>
      <c r="X8" s="272">
        <f t="shared" si="4"/>
        <v>-0.6112889738394408</v>
      </c>
      <c r="Y8" s="17"/>
      <c r="Z8" s="179">
        <v>-183.20207000000002</v>
      </c>
      <c r="AA8" s="179">
        <v>-57.182709999999986</v>
      </c>
      <c r="AB8" s="179">
        <v>-125.17634999999999</v>
      </c>
      <c r="AC8" s="179">
        <v>-178.27261000000004</v>
      </c>
      <c r="AD8" s="192">
        <f t="shared" si="5"/>
        <v>-543.83374</v>
      </c>
      <c r="AE8" s="179">
        <v>-73.08122</v>
      </c>
      <c r="AF8" s="179">
        <v>-61.83257999999998</v>
      </c>
      <c r="AG8" s="179">
        <v>-100.06112000000005</v>
      </c>
      <c r="AH8" s="179">
        <v>-74.05164999999997</v>
      </c>
      <c r="AI8" s="192">
        <f t="shared" si="6"/>
        <v>-309.02657</v>
      </c>
      <c r="AJ8" s="272">
        <f t="shared" si="7"/>
        <v>-0.43176278470695845</v>
      </c>
      <c r="AK8" s="17"/>
      <c r="AL8" s="179">
        <v>0</v>
      </c>
      <c r="AM8" s="179">
        <v>0</v>
      </c>
      <c r="AN8" s="179">
        <v>0</v>
      </c>
      <c r="AO8" s="179">
        <v>0</v>
      </c>
      <c r="AP8" s="192">
        <f t="shared" si="8"/>
        <v>0</v>
      </c>
      <c r="AQ8" s="179">
        <v>0</v>
      </c>
      <c r="AR8" s="179">
        <v>0</v>
      </c>
      <c r="AS8" s="179">
        <v>0</v>
      </c>
      <c r="AT8" s="179">
        <v>0</v>
      </c>
      <c r="AU8" s="192">
        <f t="shared" si="9"/>
        <v>0</v>
      </c>
      <c r="AV8" s="272" t="str">
        <f t="shared" si="10"/>
        <v>-</v>
      </c>
      <c r="AW8" s="17"/>
      <c r="AX8" s="179">
        <v>0</v>
      </c>
      <c r="AY8" s="179">
        <v>0</v>
      </c>
      <c r="AZ8" s="179">
        <v>0</v>
      </c>
      <c r="BA8" s="179">
        <v>0</v>
      </c>
      <c r="BB8" s="192">
        <f t="shared" si="11"/>
        <v>0</v>
      </c>
      <c r="BC8" s="179">
        <v>0</v>
      </c>
      <c r="BD8" s="179">
        <v>0</v>
      </c>
      <c r="BE8" s="179">
        <v>0</v>
      </c>
      <c r="BF8" s="179">
        <v>0</v>
      </c>
      <c r="BG8" s="192">
        <f t="shared" si="12"/>
        <v>0</v>
      </c>
      <c r="BH8" s="272" t="str">
        <f t="shared" si="13"/>
        <v>-</v>
      </c>
      <c r="BI8" s="17"/>
      <c r="BJ8" s="179">
        <v>0</v>
      </c>
      <c r="BK8" s="179">
        <v>0</v>
      </c>
      <c r="BL8" s="179">
        <v>0</v>
      </c>
      <c r="BM8" s="179">
        <v>0</v>
      </c>
      <c r="BN8" s="192">
        <f t="shared" si="14"/>
        <v>0</v>
      </c>
      <c r="BO8" s="179">
        <v>0</v>
      </c>
      <c r="BP8" s="179">
        <v>0</v>
      </c>
      <c r="BQ8" s="179">
        <v>0</v>
      </c>
      <c r="BR8" s="179">
        <v>0</v>
      </c>
      <c r="BS8" s="192">
        <f t="shared" si="15"/>
        <v>0</v>
      </c>
      <c r="BT8" s="272" t="str">
        <f t="shared" si="16"/>
        <v>-</v>
      </c>
      <c r="BU8" s="17"/>
      <c r="BW8" s="143"/>
    </row>
    <row r="9" spans="1:75" s="78" customFormat="1" ht="12.75" customHeight="1">
      <c r="A9" s="77" t="s">
        <v>3</v>
      </c>
      <c r="B9" s="180">
        <v>16686.10728</v>
      </c>
      <c r="C9" s="180">
        <v>16700.126699999997</v>
      </c>
      <c r="D9" s="180">
        <v>17035.23182</v>
      </c>
      <c r="E9" s="180">
        <v>17852.243870000006</v>
      </c>
      <c r="F9" s="35">
        <f>SUM(B9:E9)</f>
        <v>68273.70967000001</v>
      </c>
      <c r="G9" s="180">
        <v>18271.60157</v>
      </c>
      <c r="H9" s="180">
        <v>17262.95783</v>
      </c>
      <c r="I9" s="180">
        <v>17157.201569999997</v>
      </c>
      <c r="J9" s="180">
        <v>17952.741090000003</v>
      </c>
      <c r="K9" s="35">
        <f t="shared" si="0"/>
        <v>70644.50206</v>
      </c>
      <c r="L9" s="273">
        <f t="shared" si="1"/>
        <v>0.03472482162547163</v>
      </c>
      <c r="M9" s="77"/>
      <c r="N9" s="180">
        <v>10409.70408</v>
      </c>
      <c r="O9" s="180">
        <v>10701.301499999998</v>
      </c>
      <c r="P9" s="180">
        <v>11179.513120000003</v>
      </c>
      <c r="Q9" s="180">
        <v>11468.703110000002</v>
      </c>
      <c r="R9" s="35">
        <f t="shared" si="2"/>
        <v>43759.22181</v>
      </c>
      <c r="S9" s="180">
        <v>11518.9771</v>
      </c>
      <c r="T9" s="180">
        <v>11552.606320000003</v>
      </c>
      <c r="U9" s="180">
        <v>11732.754670000002</v>
      </c>
      <c r="V9" s="180">
        <v>11625.251729999996</v>
      </c>
      <c r="W9" s="35">
        <f t="shared" si="3"/>
        <v>46429.58982</v>
      </c>
      <c r="X9" s="273">
        <f t="shared" si="4"/>
        <v>0.061024120163621305</v>
      </c>
      <c r="Y9" s="77"/>
      <c r="Z9" s="180">
        <v>6276.4032</v>
      </c>
      <c r="AA9" s="180">
        <v>5998.8252</v>
      </c>
      <c r="AB9" s="180">
        <v>5855.718700000001</v>
      </c>
      <c r="AC9" s="180">
        <v>6383.54076</v>
      </c>
      <c r="AD9" s="35">
        <f t="shared" si="5"/>
        <v>24514.48786</v>
      </c>
      <c r="AE9" s="180">
        <v>6752.62447</v>
      </c>
      <c r="AF9" s="180">
        <v>5710.351510000001</v>
      </c>
      <c r="AG9" s="180">
        <v>5424.446899999997</v>
      </c>
      <c r="AH9" s="180">
        <v>6327.48936</v>
      </c>
      <c r="AI9" s="35">
        <f t="shared" si="6"/>
        <v>24214.912239999998</v>
      </c>
      <c r="AJ9" s="273">
        <f t="shared" si="7"/>
        <v>-0.012220349929839539</v>
      </c>
      <c r="AK9" s="77"/>
      <c r="AL9" s="180">
        <v>0</v>
      </c>
      <c r="AM9" s="180">
        <v>0</v>
      </c>
      <c r="AN9" s="180">
        <v>0</v>
      </c>
      <c r="AO9" s="180">
        <v>0</v>
      </c>
      <c r="AP9" s="35">
        <f t="shared" si="8"/>
        <v>0</v>
      </c>
      <c r="AQ9" s="180">
        <v>0</v>
      </c>
      <c r="AR9" s="180">
        <v>0</v>
      </c>
      <c r="AS9" s="180">
        <v>0</v>
      </c>
      <c r="AT9" s="180">
        <v>0</v>
      </c>
      <c r="AU9" s="35">
        <f t="shared" si="9"/>
        <v>0</v>
      </c>
      <c r="AV9" s="273" t="str">
        <f t="shared" si="10"/>
        <v>-</v>
      </c>
      <c r="AW9" s="77"/>
      <c r="AX9" s="180">
        <v>0</v>
      </c>
      <c r="AY9" s="180">
        <v>0</v>
      </c>
      <c r="AZ9" s="180">
        <v>0</v>
      </c>
      <c r="BA9" s="180">
        <v>0</v>
      </c>
      <c r="BB9" s="35">
        <f t="shared" si="11"/>
        <v>0</v>
      </c>
      <c r="BC9" s="180">
        <v>0</v>
      </c>
      <c r="BD9" s="180">
        <v>0</v>
      </c>
      <c r="BE9" s="180">
        <v>0</v>
      </c>
      <c r="BF9" s="180">
        <v>0</v>
      </c>
      <c r="BG9" s="35">
        <f t="shared" si="12"/>
        <v>0</v>
      </c>
      <c r="BH9" s="273" t="str">
        <f t="shared" si="13"/>
        <v>-</v>
      </c>
      <c r="BI9" s="77"/>
      <c r="BJ9" s="180">
        <v>0</v>
      </c>
      <c r="BK9" s="180">
        <v>0</v>
      </c>
      <c r="BL9" s="180">
        <v>0</v>
      </c>
      <c r="BM9" s="180">
        <v>0</v>
      </c>
      <c r="BN9" s="35">
        <f t="shared" si="14"/>
        <v>0</v>
      </c>
      <c r="BO9" s="180">
        <v>0</v>
      </c>
      <c r="BP9" s="180">
        <v>0</v>
      </c>
      <c r="BQ9" s="180">
        <v>0</v>
      </c>
      <c r="BR9" s="180">
        <v>0</v>
      </c>
      <c r="BS9" s="35">
        <f t="shared" si="15"/>
        <v>0</v>
      </c>
      <c r="BT9" s="273" t="str">
        <f t="shared" si="16"/>
        <v>-</v>
      </c>
      <c r="BU9" s="76"/>
      <c r="BW9" s="142"/>
    </row>
    <row r="10" spans="1:75" s="4" customFormat="1" ht="12.75" customHeight="1">
      <c r="A10" s="16" t="s">
        <v>4</v>
      </c>
      <c r="B10" s="179">
        <v>5139.11933</v>
      </c>
      <c r="C10" s="179">
        <v>5538.00027</v>
      </c>
      <c r="D10" s="179">
        <v>5298.9679</v>
      </c>
      <c r="E10" s="179">
        <v>5466.896879999997</v>
      </c>
      <c r="F10" s="192">
        <f aca="true" t="shared" si="17" ref="F10:F33">SUM(B10:E10)</f>
        <v>21442.984379999994</v>
      </c>
      <c r="G10" s="179">
        <v>5403.8835899999995</v>
      </c>
      <c r="H10" s="179">
        <v>5963.65206</v>
      </c>
      <c r="I10" s="179">
        <v>5580.30625</v>
      </c>
      <c r="J10" s="179">
        <v>5460.608490000002</v>
      </c>
      <c r="K10" s="192">
        <f t="shared" si="0"/>
        <v>22408.45039</v>
      </c>
      <c r="L10" s="272">
        <f t="shared" si="1"/>
        <v>0.04502479659037124</v>
      </c>
      <c r="M10" s="17"/>
      <c r="N10" s="179">
        <v>852.80587</v>
      </c>
      <c r="O10" s="179">
        <v>938.9682899999999</v>
      </c>
      <c r="P10" s="179">
        <v>897.1364000000003</v>
      </c>
      <c r="Q10" s="179">
        <v>906.4817899999998</v>
      </c>
      <c r="R10" s="192">
        <f t="shared" si="2"/>
        <v>3595.39235</v>
      </c>
      <c r="S10" s="179">
        <v>864.82458</v>
      </c>
      <c r="T10" s="179">
        <v>982.5183399999999</v>
      </c>
      <c r="U10" s="179">
        <v>893.7159300000001</v>
      </c>
      <c r="V10" s="179">
        <v>859.6186900000002</v>
      </c>
      <c r="W10" s="192">
        <f t="shared" si="3"/>
        <v>3600.67754</v>
      </c>
      <c r="X10" s="272">
        <f t="shared" si="4"/>
        <v>0.001469989777332662</v>
      </c>
      <c r="Y10" s="17"/>
      <c r="Z10" s="179">
        <v>4159.09944</v>
      </c>
      <c r="AA10" s="179">
        <v>4471.697419999999</v>
      </c>
      <c r="AB10" s="179">
        <v>4259.749760000001</v>
      </c>
      <c r="AC10" s="179">
        <v>4416.23336</v>
      </c>
      <c r="AD10" s="192">
        <f t="shared" si="5"/>
        <v>17306.77998</v>
      </c>
      <c r="AE10" s="179">
        <v>4425.75537</v>
      </c>
      <c r="AF10" s="179">
        <v>4846.32932</v>
      </c>
      <c r="AG10" s="179">
        <v>4542.400250000001</v>
      </c>
      <c r="AH10" s="179">
        <v>4516.764860000003</v>
      </c>
      <c r="AI10" s="192">
        <f t="shared" si="6"/>
        <v>18331.249800000005</v>
      </c>
      <c r="AJ10" s="272">
        <f t="shared" si="7"/>
        <v>0.05919470988733317</v>
      </c>
      <c r="AK10" s="17"/>
      <c r="AL10" s="179">
        <v>2.23592</v>
      </c>
      <c r="AM10" s="179">
        <v>1.75198</v>
      </c>
      <c r="AN10" s="179">
        <v>1.0633499999999994</v>
      </c>
      <c r="AO10" s="179">
        <v>1.7527800000000004</v>
      </c>
      <c r="AP10" s="192">
        <f t="shared" si="8"/>
        <v>6.80403</v>
      </c>
      <c r="AQ10" s="179">
        <v>2.02834</v>
      </c>
      <c r="AR10" s="179">
        <v>0.6430099999999999</v>
      </c>
      <c r="AS10" s="179">
        <v>1.42135</v>
      </c>
      <c r="AT10" s="179">
        <v>2.47687</v>
      </c>
      <c r="AU10" s="192">
        <f t="shared" si="9"/>
        <v>6.56957</v>
      </c>
      <c r="AV10" s="272">
        <f t="shared" si="10"/>
        <v>-0.03445898974578306</v>
      </c>
      <c r="AW10" s="17"/>
      <c r="AX10" s="179">
        <v>207.60432999999998</v>
      </c>
      <c r="AY10" s="179">
        <v>230.32832000000005</v>
      </c>
      <c r="AZ10" s="179">
        <v>222.32849000000004</v>
      </c>
      <c r="BA10" s="179">
        <v>216.03079000000002</v>
      </c>
      <c r="BB10" s="192">
        <f t="shared" si="11"/>
        <v>876.2919300000001</v>
      </c>
      <c r="BC10" s="179">
        <v>192.8762</v>
      </c>
      <c r="BD10" s="179">
        <v>219.19976999999997</v>
      </c>
      <c r="BE10" s="179">
        <v>198.41996000000006</v>
      </c>
      <c r="BF10" s="179">
        <v>180.0002599999999</v>
      </c>
      <c r="BG10" s="192">
        <f t="shared" si="12"/>
        <v>790.49619</v>
      </c>
      <c r="BH10" s="272">
        <f t="shared" si="13"/>
        <v>-0.0979077143846345</v>
      </c>
      <c r="BI10" s="17"/>
      <c r="BJ10" s="179">
        <v>-82.62622999999999</v>
      </c>
      <c r="BK10" s="179">
        <v>-104.74574000000001</v>
      </c>
      <c r="BL10" s="179">
        <v>-81.3101</v>
      </c>
      <c r="BM10" s="179">
        <v>-73.60183999999998</v>
      </c>
      <c r="BN10" s="192">
        <f t="shared" si="14"/>
        <v>-342.28391</v>
      </c>
      <c r="BO10" s="179">
        <v>-81.6009</v>
      </c>
      <c r="BP10" s="179">
        <v>-85.03837999999999</v>
      </c>
      <c r="BQ10" s="179">
        <v>-55.65124</v>
      </c>
      <c r="BR10" s="179">
        <v>-98.25219000000001</v>
      </c>
      <c r="BS10" s="192">
        <f t="shared" si="15"/>
        <v>-320.54271</v>
      </c>
      <c r="BT10" s="272">
        <f t="shared" si="16"/>
        <v>-0.06351803098194125</v>
      </c>
      <c r="BU10" s="17"/>
      <c r="BW10" s="142"/>
    </row>
    <row r="11" spans="1:75" s="4" customFormat="1" ht="12.75" customHeight="1">
      <c r="A11" s="16" t="s">
        <v>7</v>
      </c>
      <c r="B11" s="179">
        <v>-319.25799</v>
      </c>
      <c r="C11" s="179">
        <v>-53.360929999999996</v>
      </c>
      <c r="D11" s="179">
        <v>-231.21888</v>
      </c>
      <c r="E11" s="179">
        <v>-999.7411</v>
      </c>
      <c r="F11" s="192">
        <f t="shared" si="17"/>
        <v>-1603.5789</v>
      </c>
      <c r="G11" s="179">
        <v>558.8988499999999</v>
      </c>
      <c r="H11" s="179">
        <v>-1317.26576</v>
      </c>
      <c r="I11" s="179">
        <v>-1265.8175099999999</v>
      </c>
      <c r="J11" s="179">
        <v>-283.27076000000034</v>
      </c>
      <c r="K11" s="192">
        <f t="shared" si="0"/>
        <v>-2307.4551800000004</v>
      </c>
      <c r="L11" s="272">
        <f t="shared" si="1"/>
        <v>0.43894084662750327</v>
      </c>
      <c r="M11" s="17"/>
      <c r="N11" s="179">
        <v>-44.77812</v>
      </c>
      <c r="O11" s="179">
        <v>-1.5863399999999999</v>
      </c>
      <c r="P11" s="179">
        <v>-11.159730000000003</v>
      </c>
      <c r="Q11" s="179">
        <v>-50.92820999999999</v>
      </c>
      <c r="R11" s="192">
        <f t="shared" si="2"/>
        <v>-108.4524</v>
      </c>
      <c r="S11" s="179">
        <v>44.56082</v>
      </c>
      <c r="T11" s="179">
        <v>-49.14914</v>
      </c>
      <c r="U11" s="179">
        <v>-70.44321</v>
      </c>
      <c r="V11" s="179">
        <v>-49.82597999999999</v>
      </c>
      <c r="W11" s="192">
        <f t="shared" si="3"/>
        <v>-124.85750999999999</v>
      </c>
      <c r="X11" s="272">
        <f t="shared" si="4"/>
        <v>0.15126553215973085</v>
      </c>
      <c r="Y11" s="17"/>
      <c r="Z11" s="179">
        <v>-268.83428999999995</v>
      </c>
      <c r="AA11" s="179">
        <v>-61.973370000000045</v>
      </c>
      <c r="AB11" s="179">
        <v>-223.84312000000006</v>
      </c>
      <c r="AC11" s="179">
        <v>-942.79553</v>
      </c>
      <c r="AD11" s="192">
        <f t="shared" si="5"/>
        <v>-1497.44631</v>
      </c>
      <c r="AE11" s="179">
        <v>535.0466</v>
      </c>
      <c r="AF11" s="179">
        <v>-1233.51458</v>
      </c>
      <c r="AG11" s="179">
        <v>-1195.5584599999997</v>
      </c>
      <c r="AH11" s="179">
        <v>-207.34734000000026</v>
      </c>
      <c r="AI11" s="192">
        <f t="shared" si="6"/>
        <v>-2101.37378</v>
      </c>
      <c r="AJ11" s="272">
        <f t="shared" si="7"/>
        <v>0.4033049238339636</v>
      </c>
      <c r="AK11" s="17"/>
      <c r="AL11" s="179">
        <v>-1.2403199999999999</v>
      </c>
      <c r="AM11" s="179">
        <v>4.57524</v>
      </c>
      <c r="AN11" s="179">
        <v>1.7468000000000004</v>
      </c>
      <c r="AO11" s="179">
        <v>-0.3125</v>
      </c>
      <c r="AP11" s="192">
        <f t="shared" si="8"/>
        <v>4.769220000000001</v>
      </c>
      <c r="AQ11" s="179">
        <v>4.90928</v>
      </c>
      <c r="AR11" s="179">
        <v>-8.78305</v>
      </c>
      <c r="AS11" s="179">
        <v>-5.255270000000002</v>
      </c>
      <c r="AT11" s="179">
        <v>1.5651500000000027</v>
      </c>
      <c r="AU11" s="192">
        <f t="shared" si="9"/>
        <v>-7.563889999999999</v>
      </c>
      <c r="AV11" s="272" t="str">
        <f t="shared" si="10"/>
        <v>-</v>
      </c>
      <c r="AW11" s="17"/>
      <c r="AX11" s="179">
        <v>-3.9370700000000003</v>
      </c>
      <c r="AY11" s="179">
        <v>7.1475</v>
      </c>
      <c r="AZ11" s="179">
        <v>2.5551600000000008</v>
      </c>
      <c r="BA11" s="179">
        <v>-5.593290000000001</v>
      </c>
      <c r="BB11" s="192">
        <f t="shared" si="11"/>
        <v>0.172299999999999</v>
      </c>
      <c r="BC11" s="179">
        <v>-29.65959</v>
      </c>
      <c r="BD11" s="179">
        <v>-25.822149999999993</v>
      </c>
      <c r="BE11" s="179">
        <v>6.403169999999996</v>
      </c>
      <c r="BF11" s="179">
        <v>-23.19569</v>
      </c>
      <c r="BG11" s="192">
        <f t="shared" si="12"/>
        <v>-72.27426</v>
      </c>
      <c r="BH11" s="272" t="str">
        <f t="shared" si="13"/>
        <v>-</v>
      </c>
      <c r="BI11" s="17"/>
      <c r="BJ11" s="179">
        <v>-0.46819</v>
      </c>
      <c r="BK11" s="179">
        <v>-1.5239600000000002</v>
      </c>
      <c r="BL11" s="179">
        <v>-0.5179899999999997</v>
      </c>
      <c r="BM11" s="179">
        <v>-0.11157000000000039</v>
      </c>
      <c r="BN11" s="192">
        <f t="shared" si="14"/>
        <v>-2.62171</v>
      </c>
      <c r="BO11" s="179">
        <v>4.04174</v>
      </c>
      <c r="BP11" s="179">
        <v>0.0031600000000002737</v>
      </c>
      <c r="BQ11" s="179">
        <v>-0.9637400000000005</v>
      </c>
      <c r="BR11" s="179">
        <v>-4.4669</v>
      </c>
      <c r="BS11" s="192">
        <f t="shared" si="15"/>
        <v>-1.3857400000000002</v>
      </c>
      <c r="BT11" s="272">
        <f t="shared" si="16"/>
        <v>-0.4714365814678206</v>
      </c>
      <c r="BU11" s="17"/>
      <c r="BW11" s="142"/>
    </row>
    <row r="12" spans="1:75" s="4" customFormat="1" ht="12.75" customHeight="1">
      <c r="A12" s="16" t="s">
        <v>8</v>
      </c>
      <c r="B12" s="179">
        <v>906.29181</v>
      </c>
      <c r="C12" s="179">
        <v>1025.67126</v>
      </c>
      <c r="D12" s="179">
        <v>892.7845199999997</v>
      </c>
      <c r="E12" s="179">
        <v>1192.1611200000002</v>
      </c>
      <c r="F12" s="192">
        <f t="shared" si="17"/>
        <v>4016.90871</v>
      </c>
      <c r="G12" s="179">
        <v>2837.16087</v>
      </c>
      <c r="H12" s="179">
        <v>2094.1451899999997</v>
      </c>
      <c r="I12" s="179">
        <v>1429.20111</v>
      </c>
      <c r="J12" s="179">
        <v>1576.34947</v>
      </c>
      <c r="K12" s="192">
        <f t="shared" si="0"/>
        <v>7936.85664</v>
      </c>
      <c r="L12" s="115">
        <f t="shared" si="1"/>
        <v>0.9758618412814265</v>
      </c>
      <c r="M12" s="17"/>
      <c r="N12" s="179">
        <v>109.33341</v>
      </c>
      <c r="O12" s="179">
        <v>142.65848</v>
      </c>
      <c r="P12" s="179">
        <v>232.29624</v>
      </c>
      <c r="Q12" s="179">
        <v>164.58195999999998</v>
      </c>
      <c r="R12" s="192">
        <f t="shared" si="2"/>
        <v>648.87009</v>
      </c>
      <c r="S12" s="179">
        <v>307.45452</v>
      </c>
      <c r="T12" s="179">
        <v>265.08798</v>
      </c>
      <c r="U12" s="179">
        <v>235.86146999999994</v>
      </c>
      <c r="V12" s="179">
        <v>190.0935700000001</v>
      </c>
      <c r="W12" s="192">
        <f t="shared" si="3"/>
        <v>998.4975400000001</v>
      </c>
      <c r="X12" s="115">
        <f t="shared" si="4"/>
        <v>0.5388250366109495</v>
      </c>
      <c r="Y12" s="17"/>
      <c r="Z12" s="179">
        <v>852.51512</v>
      </c>
      <c r="AA12" s="179">
        <v>844.4990099999998</v>
      </c>
      <c r="AB12" s="179">
        <v>765.4701800000005</v>
      </c>
      <c r="AC12" s="179">
        <v>924.4143099999997</v>
      </c>
      <c r="AD12" s="192">
        <f t="shared" si="5"/>
        <v>3386.89862</v>
      </c>
      <c r="AE12" s="179">
        <v>2473.52991</v>
      </c>
      <c r="AF12" s="179">
        <v>1670.4590999999991</v>
      </c>
      <c r="AG12" s="179">
        <v>1312.2519700000012</v>
      </c>
      <c r="AH12" s="179">
        <v>1300.8813</v>
      </c>
      <c r="AI12" s="192">
        <f t="shared" si="6"/>
        <v>6757.1222800000005</v>
      </c>
      <c r="AJ12" s="115">
        <f t="shared" si="7"/>
        <v>0.9950766285410694</v>
      </c>
      <c r="AK12" s="17"/>
      <c r="AL12" s="179">
        <v>-0.44182</v>
      </c>
      <c r="AM12" s="179">
        <v>-0.32439000000000007</v>
      </c>
      <c r="AN12" s="179">
        <v>4.50108</v>
      </c>
      <c r="AO12" s="179">
        <v>-0.08448000000000011</v>
      </c>
      <c r="AP12" s="192">
        <f t="shared" si="8"/>
        <v>3.65039</v>
      </c>
      <c r="AQ12" s="179">
        <v>0.03509</v>
      </c>
      <c r="AR12" s="179">
        <v>0.21208</v>
      </c>
      <c r="AS12" s="179">
        <v>-0.022290000000000004</v>
      </c>
      <c r="AT12" s="179">
        <v>-0.27985</v>
      </c>
      <c r="AU12" s="192">
        <f t="shared" si="9"/>
        <v>-0.05496999999999999</v>
      </c>
      <c r="AV12" s="115" t="str">
        <f t="shared" si="10"/>
        <v>-</v>
      </c>
      <c r="AW12" s="17"/>
      <c r="AX12" s="179">
        <v>17.64168</v>
      </c>
      <c r="AY12" s="179">
        <v>38.00608999999999</v>
      </c>
      <c r="AZ12" s="179">
        <v>36.007610000000014</v>
      </c>
      <c r="BA12" s="179">
        <v>92.15193</v>
      </c>
      <c r="BB12" s="192">
        <f t="shared" si="11"/>
        <v>183.80731</v>
      </c>
      <c r="BC12" s="179">
        <v>54.91111</v>
      </c>
      <c r="BD12" s="179">
        <v>152.13652</v>
      </c>
      <c r="BE12" s="179">
        <v>39.28469000000001</v>
      </c>
      <c r="BF12" s="179">
        <v>90.40894</v>
      </c>
      <c r="BG12" s="192">
        <f t="shared" si="12"/>
        <v>336.74126</v>
      </c>
      <c r="BH12" s="115">
        <f t="shared" si="13"/>
        <v>0.8320341013640862</v>
      </c>
      <c r="BI12" s="17"/>
      <c r="BJ12" s="179">
        <v>-72.75658</v>
      </c>
      <c r="BK12" s="179">
        <v>0.8320700000000016</v>
      </c>
      <c r="BL12" s="179">
        <v>-145.49059</v>
      </c>
      <c r="BM12" s="179">
        <v>11.097399999999993</v>
      </c>
      <c r="BN12" s="192">
        <f t="shared" si="14"/>
        <v>-206.3177</v>
      </c>
      <c r="BO12" s="179">
        <v>1.23024</v>
      </c>
      <c r="BP12" s="179">
        <v>6.24951</v>
      </c>
      <c r="BQ12" s="179">
        <v>-158.17473</v>
      </c>
      <c r="BR12" s="179">
        <v>-4.754489999999976</v>
      </c>
      <c r="BS12" s="192">
        <f t="shared" si="15"/>
        <v>-155.44947</v>
      </c>
      <c r="BT12" s="115">
        <f t="shared" si="16"/>
        <v>-0.24655291329827742</v>
      </c>
      <c r="BU12" s="17"/>
      <c r="BW12" s="142"/>
    </row>
    <row r="13" spans="1:75" s="4" customFormat="1" ht="12.75" customHeight="1">
      <c r="A13" s="16" t="s">
        <v>20</v>
      </c>
      <c r="B13" s="179">
        <v>2408.0095499999998</v>
      </c>
      <c r="C13" s="179">
        <v>2537.3259100000005</v>
      </c>
      <c r="D13" s="179">
        <v>2590.41432</v>
      </c>
      <c r="E13" s="179">
        <v>2583.56588</v>
      </c>
      <c r="F13" s="192">
        <f t="shared" si="17"/>
        <v>10119.31566</v>
      </c>
      <c r="G13" s="179">
        <v>2643.9699100000003</v>
      </c>
      <c r="H13" s="179">
        <v>2672.7632399999998</v>
      </c>
      <c r="I13" s="179">
        <v>2745.8847100000003</v>
      </c>
      <c r="J13" s="179">
        <v>2882.135620000001</v>
      </c>
      <c r="K13" s="192">
        <f t="shared" si="0"/>
        <v>10944.753480000001</v>
      </c>
      <c r="L13" s="272">
        <f t="shared" si="1"/>
        <v>0.08157051798105495</v>
      </c>
      <c r="M13" s="17"/>
      <c r="N13" s="179">
        <v>306.59649</v>
      </c>
      <c r="O13" s="179">
        <v>301.63599999999997</v>
      </c>
      <c r="P13" s="179">
        <v>347.16409999999996</v>
      </c>
      <c r="Q13" s="179">
        <v>304.8402</v>
      </c>
      <c r="R13" s="192">
        <f t="shared" si="2"/>
        <v>1260.23679</v>
      </c>
      <c r="S13" s="179">
        <v>357.42359000000005</v>
      </c>
      <c r="T13" s="179">
        <v>357.63291999999996</v>
      </c>
      <c r="U13" s="179">
        <v>371.67944</v>
      </c>
      <c r="V13" s="179">
        <v>386.9524799999999</v>
      </c>
      <c r="W13" s="192">
        <f t="shared" si="3"/>
        <v>1473.68843</v>
      </c>
      <c r="X13" s="272">
        <f t="shared" si="4"/>
        <v>0.16937423323437495</v>
      </c>
      <c r="Y13" s="17"/>
      <c r="Z13" s="179">
        <v>228.68112</v>
      </c>
      <c r="AA13" s="179">
        <v>261.01279999999997</v>
      </c>
      <c r="AB13" s="179">
        <v>262.53808000000004</v>
      </c>
      <c r="AC13" s="179">
        <v>264.94593999999995</v>
      </c>
      <c r="AD13" s="192">
        <f t="shared" si="5"/>
        <v>1017.1779399999999</v>
      </c>
      <c r="AE13" s="179">
        <v>346.67615</v>
      </c>
      <c r="AF13" s="179">
        <v>332.23852</v>
      </c>
      <c r="AG13" s="179">
        <v>318.15927</v>
      </c>
      <c r="AH13" s="179">
        <v>333.6698200000001</v>
      </c>
      <c r="AI13" s="192">
        <f t="shared" si="6"/>
        <v>1330.74376</v>
      </c>
      <c r="AJ13" s="272">
        <f t="shared" si="7"/>
        <v>0.3082703700790052</v>
      </c>
      <c r="AK13" s="17"/>
      <c r="AL13" s="179">
        <v>1860.6724199999999</v>
      </c>
      <c r="AM13" s="179">
        <v>1971.99815</v>
      </c>
      <c r="AN13" s="179">
        <v>1983.9578900000001</v>
      </c>
      <c r="AO13" s="179">
        <v>2008.8048499999995</v>
      </c>
      <c r="AP13" s="192">
        <f t="shared" si="8"/>
        <v>7825.433309999999</v>
      </c>
      <c r="AQ13" s="179">
        <v>1939.6845600000001</v>
      </c>
      <c r="AR13" s="179">
        <v>1974.6251200000002</v>
      </c>
      <c r="AS13" s="179">
        <v>2004.3161699999991</v>
      </c>
      <c r="AT13" s="179">
        <v>2092.03711</v>
      </c>
      <c r="AU13" s="192">
        <f t="shared" si="9"/>
        <v>8010.66296</v>
      </c>
      <c r="AV13" s="272">
        <f t="shared" si="10"/>
        <v>0.023670210027002356</v>
      </c>
      <c r="AW13" s="17"/>
      <c r="AX13" s="179">
        <v>167.30473999999998</v>
      </c>
      <c r="AY13" s="179">
        <v>177.04351000000003</v>
      </c>
      <c r="AZ13" s="179">
        <v>181.40923999999995</v>
      </c>
      <c r="BA13" s="179">
        <v>198.19168000000013</v>
      </c>
      <c r="BB13" s="192">
        <f t="shared" si="11"/>
        <v>723.9491700000001</v>
      </c>
      <c r="BC13" s="179">
        <v>199.50222</v>
      </c>
      <c r="BD13" s="179">
        <v>207.19688999999997</v>
      </c>
      <c r="BE13" s="179">
        <v>253.1305700000001</v>
      </c>
      <c r="BF13" s="179">
        <v>314.38025000000005</v>
      </c>
      <c r="BG13" s="192">
        <f t="shared" si="12"/>
        <v>974.2099300000001</v>
      </c>
      <c r="BH13" s="272">
        <f t="shared" si="13"/>
        <v>0.34568830295088254</v>
      </c>
      <c r="BI13" s="17"/>
      <c r="BJ13" s="179">
        <v>-155.24522</v>
      </c>
      <c r="BK13" s="179">
        <v>-174.36455000000004</v>
      </c>
      <c r="BL13" s="179">
        <v>-184.65499</v>
      </c>
      <c r="BM13" s="179">
        <v>-193.21679000000006</v>
      </c>
      <c r="BN13" s="192">
        <f t="shared" si="14"/>
        <v>-707.4815500000001</v>
      </c>
      <c r="BO13" s="179">
        <v>-199.31661</v>
      </c>
      <c r="BP13" s="179">
        <v>-198.93021000000002</v>
      </c>
      <c r="BQ13" s="179">
        <v>-201.4007400000001</v>
      </c>
      <c r="BR13" s="179">
        <v>-244.9040399999999</v>
      </c>
      <c r="BS13" s="192">
        <f t="shared" si="15"/>
        <v>-844.5516</v>
      </c>
      <c r="BT13" s="272">
        <f t="shared" si="16"/>
        <v>0.19374363896839417</v>
      </c>
      <c r="BU13" s="17"/>
      <c r="BW13" s="142"/>
    </row>
    <row r="14" spans="1:75" s="4" customFormat="1" ht="12.75" customHeight="1">
      <c r="A14" s="16" t="s">
        <v>0</v>
      </c>
      <c r="B14" s="179">
        <v>77.65138</v>
      </c>
      <c r="C14" s="179">
        <v>45.590360000000004</v>
      </c>
      <c r="D14" s="179">
        <v>37.161829999999995</v>
      </c>
      <c r="E14" s="179">
        <v>55.32612</v>
      </c>
      <c r="F14" s="192">
        <f t="shared" si="17"/>
        <v>215.72969</v>
      </c>
      <c r="G14" s="179">
        <v>77.39247</v>
      </c>
      <c r="H14" s="179">
        <v>278.90609</v>
      </c>
      <c r="I14" s="179">
        <v>38.13713999999999</v>
      </c>
      <c r="J14" s="179">
        <v>82.02449999999999</v>
      </c>
      <c r="K14" s="192">
        <f t="shared" si="0"/>
        <v>476.4602</v>
      </c>
      <c r="L14" s="272">
        <f t="shared" si="1"/>
        <v>1.2085981767275518</v>
      </c>
      <c r="M14" s="17"/>
      <c r="N14" s="179">
        <v>28.74883</v>
      </c>
      <c r="O14" s="179">
        <v>10.74889</v>
      </c>
      <c r="P14" s="179">
        <v>6.5653799999999976</v>
      </c>
      <c r="Q14" s="179">
        <v>14.259569999999997</v>
      </c>
      <c r="R14" s="192">
        <f t="shared" si="2"/>
        <v>60.322669999999995</v>
      </c>
      <c r="S14" s="179">
        <v>14.55524</v>
      </c>
      <c r="T14" s="179">
        <v>236.72991</v>
      </c>
      <c r="U14" s="179">
        <v>-3.5381299999999953</v>
      </c>
      <c r="V14" s="179">
        <v>31.41051999999999</v>
      </c>
      <c r="W14" s="192">
        <f t="shared" si="3"/>
        <v>279.15754</v>
      </c>
      <c r="X14" s="272">
        <f t="shared" si="4"/>
        <v>3.6277384605157565</v>
      </c>
      <c r="Y14" s="17"/>
      <c r="Z14" s="179">
        <v>48.76885</v>
      </c>
      <c r="AA14" s="179">
        <v>33.298739999999995</v>
      </c>
      <c r="AB14" s="179">
        <v>31.923620000000014</v>
      </c>
      <c r="AC14" s="179">
        <v>42.27893000000002</v>
      </c>
      <c r="AD14" s="192">
        <f t="shared" si="5"/>
        <v>156.27014000000003</v>
      </c>
      <c r="AE14" s="179">
        <v>63.27772</v>
      </c>
      <c r="AF14" s="179">
        <v>41.99239999999999</v>
      </c>
      <c r="AG14" s="179">
        <v>41.52801000000002</v>
      </c>
      <c r="AH14" s="179">
        <v>50.77079999999998</v>
      </c>
      <c r="AI14" s="192">
        <f t="shared" si="6"/>
        <v>197.56893</v>
      </c>
      <c r="AJ14" s="272">
        <f t="shared" si="7"/>
        <v>0.26427819159821553</v>
      </c>
      <c r="AK14" s="17"/>
      <c r="AL14" s="179">
        <v>2.22593</v>
      </c>
      <c r="AM14" s="179">
        <v>2.1479600000000003</v>
      </c>
      <c r="AN14" s="179">
        <v>1.2682599999999997</v>
      </c>
      <c r="AO14" s="179">
        <v>0.36843000000000004</v>
      </c>
      <c r="AP14" s="192">
        <f t="shared" si="8"/>
        <v>6.01058</v>
      </c>
      <c r="AQ14" s="179">
        <v>1.13651</v>
      </c>
      <c r="AR14" s="179">
        <v>0.6072200000000001</v>
      </c>
      <c r="AS14" s="179">
        <v>0.69567</v>
      </c>
      <c r="AT14" s="179">
        <v>2.02517</v>
      </c>
      <c r="AU14" s="192">
        <f t="shared" si="9"/>
        <v>4.46457</v>
      </c>
      <c r="AV14" s="272">
        <f t="shared" si="10"/>
        <v>-0.257214777941563</v>
      </c>
      <c r="AW14" s="17"/>
      <c r="AX14" s="179">
        <v>0.13272</v>
      </c>
      <c r="AY14" s="179">
        <v>0.15248999999999996</v>
      </c>
      <c r="AZ14" s="179">
        <v>0.25624000000000013</v>
      </c>
      <c r="BA14" s="179">
        <v>116.71961</v>
      </c>
      <c r="BB14" s="192">
        <f t="shared" si="11"/>
        <v>117.26106</v>
      </c>
      <c r="BC14" s="179">
        <v>147.95343</v>
      </c>
      <c r="BD14" s="179">
        <v>0.20258000000001175</v>
      </c>
      <c r="BE14" s="179">
        <v>0.15546000000000504</v>
      </c>
      <c r="BF14" s="179">
        <v>0.7816199999999753</v>
      </c>
      <c r="BG14" s="192">
        <f t="shared" si="12"/>
        <v>149.09309</v>
      </c>
      <c r="BH14" s="272">
        <f t="shared" si="13"/>
        <v>0.2714629221328887</v>
      </c>
      <c r="BI14" s="17"/>
      <c r="BJ14" s="179">
        <v>-2.2249499999999998</v>
      </c>
      <c r="BK14" s="179">
        <v>-0.7577200000000004</v>
      </c>
      <c r="BL14" s="179">
        <v>-2.85167</v>
      </c>
      <c r="BM14" s="179">
        <v>-118.30042</v>
      </c>
      <c r="BN14" s="192">
        <f t="shared" si="14"/>
        <v>-124.13476</v>
      </c>
      <c r="BO14" s="179">
        <v>-149.53043</v>
      </c>
      <c r="BP14" s="179">
        <v>-0.6260200000000111</v>
      </c>
      <c r="BQ14" s="179">
        <v>-0.7038699999999949</v>
      </c>
      <c r="BR14" s="179">
        <v>-2.9636099999999885</v>
      </c>
      <c r="BS14" s="192">
        <f t="shared" si="15"/>
        <v>-153.82393</v>
      </c>
      <c r="BT14" s="272">
        <f t="shared" si="16"/>
        <v>0.23916886776918883</v>
      </c>
      <c r="BU14" s="17"/>
      <c r="BW14" s="142"/>
    </row>
    <row r="15" spans="1:75" s="4" customFormat="1" ht="12.75" customHeight="1">
      <c r="A15" s="16" t="s">
        <v>23</v>
      </c>
      <c r="B15" s="179">
        <v>169.361</v>
      </c>
      <c r="C15" s="179">
        <v>174.072</v>
      </c>
      <c r="D15" s="179">
        <v>169.80899999999997</v>
      </c>
      <c r="E15" s="179">
        <v>183.18000000000006</v>
      </c>
      <c r="F15" s="192">
        <f t="shared" si="17"/>
        <v>696.422</v>
      </c>
      <c r="G15" s="179">
        <v>170.889</v>
      </c>
      <c r="H15" s="179">
        <v>183.74099999999999</v>
      </c>
      <c r="I15" s="179">
        <v>185.28999999999996</v>
      </c>
      <c r="J15" s="179">
        <v>192.35700000000008</v>
      </c>
      <c r="K15" s="192">
        <f t="shared" si="0"/>
        <v>732.277</v>
      </c>
      <c r="L15" s="272">
        <f t="shared" si="1"/>
        <v>0.05148458836739795</v>
      </c>
      <c r="M15" s="17"/>
      <c r="N15" s="179">
        <v>0</v>
      </c>
      <c r="O15" s="179">
        <v>0</v>
      </c>
      <c r="P15" s="179">
        <v>0</v>
      </c>
      <c r="Q15" s="179">
        <v>0</v>
      </c>
      <c r="R15" s="192">
        <f t="shared" si="2"/>
        <v>0</v>
      </c>
      <c r="S15" s="179">
        <v>0</v>
      </c>
      <c r="T15" s="179">
        <v>0</v>
      </c>
      <c r="U15" s="179">
        <v>0</v>
      </c>
      <c r="V15" s="179">
        <v>0</v>
      </c>
      <c r="W15" s="192">
        <f t="shared" si="3"/>
        <v>0</v>
      </c>
      <c r="X15" s="272" t="str">
        <f t="shared" si="4"/>
        <v>-</v>
      </c>
      <c r="Y15" s="17"/>
      <c r="Z15" s="179">
        <v>0</v>
      </c>
      <c r="AA15" s="179">
        <v>0</v>
      </c>
      <c r="AB15" s="179">
        <v>0</v>
      </c>
      <c r="AC15" s="179">
        <v>0</v>
      </c>
      <c r="AD15" s="192">
        <f t="shared" si="5"/>
        <v>0</v>
      </c>
      <c r="AE15" s="179">
        <v>0</v>
      </c>
      <c r="AF15" s="179">
        <v>0</v>
      </c>
      <c r="AG15" s="179">
        <v>0</v>
      </c>
      <c r="AH15" s="179">
        <v>0</v>
      </c>
      <c r="AI15" s="192">
        <f t="shared" si="6"/>
        <v>0</v>
      </c>
      <c r="AJ15" s="272" t="str">
        <f t="shared" si="7"/>
        <v>-</v>
      </c>
      <c r="AK15" s="17"/>
      <c r="AL15" s="179">
        <v>0</v>
      </c>
      <c r="AM15" s="179">
        <v>0</v>
      </c>
      <c r="AN15" s="179">
        <v>0</v>
      </c>
      <c r="AO15" s="179">
        <v>0</v>
      </c>
      <c r="AP15" s="192">
        <f t="shared" si="8"/>
        <v>0</v>
      </c>
      <c r="AQ15" s="179">
        <v>0</v>
      </c>
      <c r="AR15" s="179">
        <v>0</v>
      </c>
      <c r="AS15" s="179">
        <v>0</v>
      </c>
      <c r="AT15" s="179">
        <v>0</v>
      </c>
      <c r="AU15" s="192">
        <f t="shared" si="9"/>
        <v>0</v>
      </c>
      <c r="AV15" s="272" t="str">
        <f t="shared" si="10"/>
        <v>-</v>
      </c>
      <c r="AW15" s="17"/>
      <c r="AX15" s="179">
        <v>169.361</v>
      </c>
      <c r="AY15" s="179">
        <v>174.072</v>
      </c>
      <c r="AZ15" s="179">
        <v>169.80899999999997</v>
      </c>
      <c r="BA15" s="179">
        <v>183.18000000000006</v>
      </c>
      <c r="BB15" s="192">
        <f t="shared" si="11"/>
        <v>696.422</v>
      </c>
      <c r="BC15" s="179">
        <v>170.889</v>
      </c>
      <c r="BD15" s="179">
        <v>183.74099999999999</v>
      </c>
      <c r="BE15" s="179">
        <v>185.28999999999996</v>
      </c>
      <c r="BF15" s="179">
        <v>192.35700000000008</v>
      </c>
      <c r="BG15" s="192">
        <f t="shared" si="12"/>
        <v>732.277</v>
      </c>
      <c r="BH15" s="272">
        <f t="shared" si="13"/>
        <v>0.05148458836739795</v>
      </c>
      <c r="BI15" s="17"/>
      <c r="BJ15" s="179">
        <v>0</v>
      </c>
      <c r="BK15" s="179">
        <v>0</v>
      </c>
      <c r="BL15" s="179">
        <v>0</v>
      </c>
      <c r="BM15" s="179">
        <v>0</v>
      </c>
      <c r="BN15" s="192">
        <f t="shared" si="14"/>
        <v>0</v>
      </c>
      <c r="BO15" s="179">
        <v>0</v>
      </c>
      <c r="BP15" s="179">
        <v>0</v>
      </c>
      <c r="BQ15" s="179">
        <v>0</v>
      </c>
      <c r="BR15" s="179">
        <v>0</v>
      </c>
      <c r="BS15" s="192">
        <f t="shared" si="15"/>
        <v>0</v>
      </c>
      <c r="BT15" s="272" t="str">
        <f t="shared" si="16"/>
        <v>-</v>
      </c>
      <c r="BU15" s="17"/>
      <c r="BW15" s="142"/>
    </row>
    <row r="16" spans="1:75" s="78" customFormat="1" ht="12.75" customHeight="1">
      <c r="A16" s="77" t="s">
        <v>18</v>
      </c>
      <c r="B16" s="180">
        <f>SUM(B9:B15)</f>
        <v>25067.28236</v>
      </c>
      <c r="C16" s="180">
        <f>SUM(C9:C15)</f>
        <v>25967.425569999996</v>
      </c>
      <c r="D16" s="180">
        <f>SUM(D9:D15)</f>
        <v>25793.150510000003</v>
      </c>
      <c r="E16" s="180">
        <f>SUM(E9:E15)</f>
        <v>26333.632770000007</v>
      </c>
      <c r="F16" s="35">
        <f>SUM(B16:E16)</f>
        <v>103161.49121000001</v>
      </c>
      <c r="G16" s="180">
        <f>SUM(G9:G15)</f>
        <v>29963.796259999996</v>
      </c>
      <c r="H16" s="180">
        <f>SUM(H9:H15)</f>
        <v>27138.89965</v>
      </c>
      <c r="I16" s="180">
        <f>SUM(I9:I15)</f>
        <v>25870.203269999998</v>
      </c>
      <c r="J16" s="180">
        <f>SUM(J9:J15)</f>
        <v>27862.945410000008</v>
      </c>
      <c r="K16" s="35">
        <f t="shared" si="0"/>
        <v>110835.84459</v>
      </c>
      <c r="L16" s="273">
        <f t="shared" si="1"/>
        <v>0.0743916483756302</v>
      </c>
      <c r="M16" s="77"/>
      <c r="N16" s="180">
        <f>SUM(N9:N15)</f>
        <v>11662.410559999998</v>
      </c>
      <c r="O16" s="180">
        <f>SUM(O9:O15)</f>
        <v>12093.72682</v>
      </c>
      <c r="P16" s="180">
        <f>SUM(P9:P15)</f>
        <v>12651.515510000003</v>
      </c>
      <c r="Q16" s="180">
        <f>SUM(Q9:Q15)</f>
        <v>12807.938420000002</v>
      </c>
      <c r="R16" s="35">
        <f t="shared" si="2"/>
        <v>49215.59131</v>
      </c>
      <c r="S16" s="180">
        <f>SUM(S9:S15)</f>
        <v>13107.79585</v>
      </c>
      <c r="T16" s="180">
        <f>SUM(T9:T15)</f>
        <v>13345.426330000004</v>
      </c>
      <c r="U16" s="180">
        <f>SUM(U9:U15)</f>
        <v>13160.030170000002</v>
      </c>
      <c r="V16" s="180">
        <f>SUM(V9:V15)</f>
        <v>13043.501009999996</v>
      </c>
      <c r="W16" s="35">
        <f t="shared" si="3"/>
        <v>52656.75336</v>
      </c>
      <c r="X16" s="273">
        <f t="shared" si="4"/>
        <v>0.0699201606321206</v>
      </c>
      <c r="Y16" s="77"/>
      <c r="Z16" s="180">
        <f>SUM(Z9:Z15)</f>
        <v>11296.633439999998</v>
      </c>
      <c r="AA16" s="180">
        <f>SUM(AA9:AA15)</f>
        <v>11547.3598</v>
      </c>
      <c r="AB16" s="180">
        <f>SUM(AB9:AB15)</f>
        <v>10951.557220000002</v>
      </c>
      <c r="AC16" s="180">
        <f>SUM(AC9:AC15)</f>
        <v>11088.61777</v>
      </c>
      <c r="AD16" s="35">
        <f t="shared" si="5"/>
        <v>44884.168229999996</v>
      </c>
      <c r="AE16" s="180">
        <f>SUM(AE9:AE15)</f>
        <v>14596.91022</v>
      </c>
      <c r="AF16" s="180">
        <f>SUM(AF9:AF15)</f>
        <v>11367.856270000002</v>
      </c>
      <c r="AG16" s="180">
        <f>SUM(AG9:AG15)</f>
        <v>10443.227939999999</v>
      </c>
      <c r="AH16" s="180">
        <f>SUM(AH9:AH15)</f>
        <v>12322.228800000003</v>
      </c>
      <c r="AI16" s="35">
        <f t="shared" si="6"/>
        <v>48730.22323</v>
      </c>
      <c r="AJ16" s="273">
        <f t="shared" si="7"/>
        <v>0.08568845434077475</v>
      </c>
      <c r="AK16" s="77"/>
      <c r="AL16" s="180">
        <f>SUM(AL9:AL15)</f>
        <v>1863.45213</v>
      </c>
      <c r="AM16" s="180">
        <f>SUM(AM9:AM15)</f>
        <v>1980.1489399999998</v>
      </c>
      <c r="AN16" s="180">
        <f>SUM(AN9:AN15)</f>
        <v>1992.5373800000002</v>
      </c>
      <c r="AO16" s="180">
        <f>SUM(AO9:AO15)</f>
        <v>2010.5290799999996</v>
      </c>
      <c r="AP16" s="35">
        <f t="shared" si="8"/>
        <v>7846.66753</v>
      </c>
      <c r="AQ16" s="180">
        <f>SUM(AQ9:AQ15)</f>
        <v>1947.7937800000002</v>
      </c>
      <c r="AR16" s="180">
        <f>SUM(AR9:AR15)</f>
        <v>1967.3043800000003</v>
      </c>
      <c r="AS16" s="180">
        <f>SUM(AS9:AS15)</f>
        <v>2001.1556299999993</v>
      </c>
      <c r="AT16" s="180">
        <f>SUM(AT9:AT15)</f>
        <v>2097.82445</v>
      </c>
      <c r="AU16" s="35">
        <f t="shared" si="9"/>
        <v>8014.07824</v>
      </c>
      <c r="AV16" s="273">
        <f t="shared" si="10"/>
        <v>0.0213352623084822</v>
      </c>
      <c r="AW16" s="77"/>
      <c r="AX16" s="180">
        <f>SUM(AX9:AX15)</f>
        <v>558.1073999999999</v>
      </c>
      <c r="AY16" s="180">
        <f>SUM(AY9:AY15)</f>
        <v>626.74991</v>
      </c>
      <c r="AZ16" s="180">
        <f>SUM(AZ9:AZ15)</f>
        <v>612.36574</v>
      </c>
      <c r="BA16" s="180">
        <f>SUM(BA9:BA15)</f>
        <v>800.6807200000002</v>
      </c>
      <c r="BB16" s="35">
        <f t="shared" si="11"/>
        <v>2597.90377</v>
      </c>
      <c r="BC16" s="180">
        <f>SUM(BC9:BC15)</f>
        <v>736.4723700000001</v>
      </c>
      <c r="BD16" s="180">
        <f>SUM(BD9:BD15)</f>
        <v>736.6546099999999</v>
      </c>
      <c r="BE16" s="180">
        <f>SUM(BE9:BE15)</f>
        <v>682.6838500000001</v>
      </c>
      <c r="BF16" s="180">
        <f>SUM(BF9:BF15)</f>
        <v>754.73238</v>
      </c>
      <c r="BG16" s="35">
        <f t="shared" si="12"/>
        <v>2910.5432100000003</v>
      </c>
      <c r="BH16" s="273">
        <f t="shared" si="13"/>
        <v>0.1203429640505893</v>
      </c>
      <c r="BI16" s="77"/>
      <c r="BJ16" s="180">
        <f>SUM(BJ9:BJ15)</f>
        <v>-313.32117</v>
      </c>
      <c r="BK16" s="180">
        <f>SUM(BK9:BK15)</f>
        <v>-280.5599</v>
      </c>
      <c r="BL16" s="180">
        <f>SUM(BL9:BL15)</f>
        <v>-414.82534</v>
      </c>
      <c r="BM16" s="180">
        <f>SUM(BM9:BM15)</f>
        <v>-374.13322000000005</v>
      </c>
      <c r="BN16" s="35">
        <f t="shared" si="14"/>
        <v>-1382.83963</v>
      </c>
      <c r="BO16" s="180">
        <f>SUM(BO9:BO15)</f>
        <v>-425.17596000000003</v>
      </c>
      <c r="BP16" s="180">
        <f>SUM(BP9:BP15)</f>
        <v>-278.34194</v>
      </c>
      <c r="BQ16" s="180">
        <f>SUM(BQ9:BQ15)</f>
        <v>-416.8943200000001</v>
      </c>
      <c r="BR16" s="180">
        <f>SUM(BR9:BR15)</f>
        <v>-355.3412299999999</v>
      </c>
      <c r="BS16" s="35">
        <f t="shared" si="15"/>
        <v>-1475.7534500000002</v>
      </c>
      <c r="BT16" s="273">
        <f t="shared" si="16"/>
        <v>0.06719059678670058</v>
      </c>
      <c r="BU16" s="76"/>
      <c r="BW16" s="142"/>
    </row>
    <row r="17" spans="1:75" s="24" customFormat="1" ht="12.75" customHeight="1">
      <c r="A17" s="25" t="s">
        <v>43</v>
      </c>
      <c r="B17" s="179">
        <v>-12332.065050000001</v>
      </c>
      <c r="C17" s="179">
        <v>-12962.087439999996</v>
      </c>
      <c r="D17" s="179">
        <v>-12909.836650000001</v>
      </c>
      <c r="E17" s="179">
        <v>-13935.934130000009</v>
      </c>
      <c r="F17" s="192">
        <f t="shared" si="17"/>
        <v>-52139.92327000001</v>
      </c>
      <c r="G17" s="179">
        <v>-13345.091970000001</v>
      </c>
      <c r="H17" s="179">
        <v>-13129.66938</v>
      </c>
      <c r="I17" s="179">
        <v>-13309.111619999996</v>
      </c>
      <c r="J17" s="179">
        <v>-14688.505240000006</v>
      </c>
      <c r="K17" s="192">
        <f t="shared" si="0"/>
        <v>-54472.37821</v>
      </c>
      <c r="L17" s="272">
        <f t="shared" si="1"/>
        <v>0.04473452958343787</v>
      </c>
      <c r="M17" s="17"/>
      <c r="N17" s="179">
        <v>-7133.6056100000005</v>
      </c>
      <c r="O17" s="179">
        <v>-7678.74906</v>
      </c>
      <c r="P17" s="179">
        <v>-7775.042250000002</v>
      </c>
      <c r="Q17" s="179">
        <v>-8433.681419999997</v>
      </c>
      <c r="R17" s="192">
        <f t="shared" si="2"/>
        <v>-31021.07834</v>
      </c>
      <c r="S17" s="179">
        <v>-8109.59588</v>
      </c>
      <c r="T17" s="179">
        <v>-8316.097859999998</v>
      </c>
      <c r="U17" s="179">
        <v>-8400.144360000002</v>
      </c>
      <c r="V17" s="179">
        <v>-8182.311799999996</v>
      </c>
      <c r="W17" s="192">
        <f t="shared" si="3"/>
        <v>-33008.1499</v>
      </c>
      <c r="X17" s="272">
        <f t="shared" si="4"/>
        <v>0.06405552825150425</v>
      </c>
      <c r="Y17" s="17"/>
      <c r="Z17" s="179">
        <v>-5209.62423</v>
      </c>
      <c r="AA17" s="179">
        <v>-5294.574230000001</v>
      </c>
      <c r="AB17" s="179">
        <v>-5148.947839999999</v>
      </c>
      <c r="AC17" s="179">
        <v>-5524.138939999997</v>
      </c>
      <c r="AD17" s="192">
        <f t="shared" si="5"/>
        <v>-21177.285239999997</v>
      </c>
      <c r="AE17" s="179">
        <v>-5252.86201</v>
      </c>
      <c r="AF17" s="179">
        <v>-4831.96352</v>
      </c>
      <c r="AG17" s="179">
        <v>-4937.871520000001</v>
      </c>
      <c r="AH17" s="179">
        <v>-6513.727349999997</v>
      </c>
      <c r="AI17" s="192">
        <f t="shared" si="6"/>
        <v>-21536.424399999996</v>
      </c>
      <c r="AJ17" s="272">
        <f t="shared" si="7"/>
        <v>0.016958696826808138</v>
      </c>
      <c r="AK17" s="17"/>
      <c r="AL17" s="179">
        <v>0</v>
      </c>
      <c r="AM17" s="179">
        <v>0</v>
      </c>
      <c r="AN17" s="179">
        <v>0</v>
      </c>
      <c r="AO17" s="179">
        <v>0</v>
      </c>
      <c r="AP17" s="192">
        <f t="shared" si="8"/>
        <v>0</v>
      </c>
      <c r="AQ17" s="179">
        <v>0</v>
      </c>
      <c r="AR17" s="179">
        <v>0</v>
      </c>
      <c r="AS17" s="179">
        <v>0</v>
      </c>
      <c r="AT17" s="179">
        <v>0</v>
      </c>
      <c r="AU17" s="192">
        <f t="shared" si="9"/>
        <v>0</v>
      </c>
      <c r="AV17" s="272" t="str">
        <f t="shared" si="10"/>
        <v>-</v>
      </c>
      <c r="AW17" s="17"/>
      <c r="AX17" s="179">
        <v>0</v>
      </c>
      <c r="AY17" s="179">
        <v>0</v>
      </c>
      <c r="AZ17" s="179">
        <v>0</v>
      </c>
      <c r="BA17" s="179">
        <v>0</v>
      </c>
      <c r="BB17" s="192">
        <f t="shared" si="11"/>
        <v>0</v>
      </c>
      <c r="BC17" s="179">
        <v>0</v>
      </c>
      <c r="BD17" s="179">
        <v>0</v>
      </c>
      <c r="BE17" s="179">
        <v>0</v>
      </c>
      <c r="BF17" s="179">
        <v>0</v>
      </c>
      <c r="BG17" s="192">
        <f t="shared" si="12"/>
        <v>0</v>
      </c>
      <c r="BH17" s="272" t="str">
        <f t="shared" si="13"/>
        <v>-</v>
      </c>
      <c r="BI17" s="17"/>
      <c r="BJ17" s="179">
        <v>11.16479</v>
      </c>
      <c r="BK17" s="179">
        <v>11.23585</v>
      </c>
      <c r="BL17" s="179">
        <v>14.15344</v>
      </c>
      <c r="BM17" s="179">
        <v>21.886229999999998</v>
      </c>
      <c r="BN17" s="192">
        <f t="shared" si="14"/>
        <v>58.44031</v>
      </c>
      <c r="BO17" s="179">
        <v>17.36592</v>
      </c>
      <c r="BP17" s="179">
        <v>18.392</v>
      </c>
      <c r="BQ17" s="179">
        <v>28.904260000000008</v>
      </c>
      <c r="BR17" s="179">
        <v>7.533909999999992</v>
      </c>
      <c r="BS17" s="192">
        <f t="shared" si="15"/>
        <v>72.19609</v>
      </c>
      <c r="BT17" s="272">
        <f t="shared" si="16"/>
        <v>0.2353817082763593</v>
      </c>
      <c r="BU17" s="17"/>
      <c r="BW17" s="142"/>
    </row>
    <row r="18" spans="1:75" s="24" customFormat="1" ht="12.75" customHeight="1">
      <c r="A18" s="25" t="s">
        <v>44</v>
      </c>
      <c r="B18" s="179">
        <v>522.90986</v>
      </c>
      <c r="C18" s="179">
        <v>704.7943600000001</v>
      </c>
      <c r="D18" s="179">
        <v>542.2691199999999</v>
      </c>
      <c r="E18" s="179">
        <v>720.06324</v>
      </c>
      <c r="F18" s="192">
        <f t="shared" si="17"/>
        <v>2490.03658</v>
      </c>
      <c r="G18" s="179">
        <v>541.46438</v>
      </c>
      <c r="H18" s="179">
        <v>835.4935399999998</v>
      </c>
      <c r="I18" s="179">
        <v>840.3599600000002</v>
      </c>
      <c r="J18" s="179">
        <v>552.6126599999998</v>
      </c>
      <c r="K18" s="192">
        <f t="shared" si="0"/>
        <v>2769.93054</v>
      </c>
      <c r="L18" s="272">
        <f t="shared" si="1"/>
        <v>0.11240556152793542</v>
      </c>
      <c r="M18" s="17"/>
      <c r="N18" s="179">
        <v>406.12028000000004</v>
      </c>
      <c r="O18" s="179">
        <v>592.7531099999999</v>
      </c>
      <c r="P18" s="179">
        <v>409.3530699999999</v>
      </c>
      <c r="Q18" s="179">
        <v>735.2715400000002</v>
      </c>
      <c r="R18" s="192">
        <f t="shared" si="2"/>
        <v>2143.498</v>
      </c>
      <c r="S18" s="179">
        <v>458.44667</v>
      </c>
      <c r="T18" s="179">
        <v>724.32837</v>
      </c>
      <c r="U18" s="179">
        <v>672.6280200000001</v>
      </c>
      <c r="V18" s="179">
        <v>431.68449999999984</v>
      </c>
      <c r="W18" s="192">
        <f t="shared" si="3"/>
        <v>2287.08756</v>
      </c>
      <c r="X18" s="272">
        <f t="shared" si="4"/>
        <v>0.06698842732766716</v>
      </c>
      <c r="Y18" s="17"/>
      <c r="Z18" s="179">
        <v>128.33137</v>
      </c>
      <c r="AA18" s="179">
        <v>121.56710000000001</v>
      </c>
      <c r="AB18" s="179">
        <v>145.17149000000003</v>
      </c>
      <c r="AC18" s="179">
        <v>7.266930000000002</v>
      </c>
      <c r="AD18" s="192">
        <f t="shared" si="5"/>
        <v>402.33689000000004</v>
      </c>
      <c r="AE18" s="179">
        <v>98.83063</v>
      </c>
      <c r="AF18" s="179">
        <v>128.46717</v>
      </c>
      <c r="AG18" s="179">
        <v>195.5412</v>
      </c>
      <c r="AH18" s="179">
        <v>127.3740699999999</v>
      </c>
      <c r="AI18" s="192">
        <f t="shared" si="6"/>
        <v>550.2130699999999</v>
      </c>
      <c r="AJ18" s="272">
        <f t="shared" si="7"/>
        <v>0.36754318004496145</v>
      </c>
      <c r="AK18" s="17"/>
      <c r="AL18" s="179">
        <v>0</v>
      </c>
      <c r="AM18" s="179">
        <v>0</v>
      </c>
      <c r="AN18" s="179">
        <v>0</v>
      </c>
      <c r="AO18" s="179">
        <v>0</v>
      </c>
      <c r="AP18" s="192">
        <f t="shared" si="8"/>
        <v>0</v>
      </c>
      <c r="AQ18" s="179">
        <v>0</v>
      </c>
      <c r="AR18" s="179">
        <v>0</v>
      </c>
      <c r="AS18" s="179">
        <v>0</v>
      </c>
      <c r="AT18" s="179">
        <v>0</v>
      </c>
      <c r="AU18" s="192">
        <f t="shared" si="9"/>
        <v>0</v>
      </c>
      <c r="AV18" s="272" t="str">
        <f t="shared" si="10"/>
        <v>-</v>
      </c>
      <c r="AW18" s="17"/>
      <c r="AX18" s="179">
        <v>0</v>
      </c>
      <c r="AY18" s="179">
        <v>0</v>
      </c>
      <c r="AZ18" s="179">
        <v>0</v>
      </c>
      <c r="BA18" s="179">
        <v>0</v>
      </c>
      <c r="BB18" s="192">
        <f t="shared" si="11"/>
        <v>0</v>
      </c>
      <c r="BC18" s="179">
        <v>0</v>
      </c>
      <c r="BD18" s="179">
        <v>0</v>
      </c>
      <c r="BE18" s="179">
        <v>0</v>
      </c>
      <c r="BF18" s="179">
        <v>0</v>
      </c>
      <c r="BG18" s="192">
        <f t="shared" si="12"/>
        <v>0</v>
      </c>
      <c r="BH18" s="272" t="str">
        <f t="shared" si="13"/>
        <v>-</v>
      </c>
      <c r="BI18" s="17"/>
      <c r="BJ18" s="179">
        <v>-11.54179</v>
      </c>
      <c r="BK18" s="179">
        <v>-9.52585</v>
      </c>
      <c r="BL18" s="179">
        <v>-12.255440000000004</v>
      </c>
      <c r="BM18" s="179">
        <v>-22.475229999999996</v>
      </c>
      <c r="BN18" s="192">
        <f t="shared" si="14"/>
        <v>-55.79831</v>
      </c>
      <c r="BO18" s="179">
        <v>-15.81292</v>
      </c>
      <c r="BP18" s="179">
        <v>-17.302</v>
      </c>
      <c r="BQ18" s="179">
        <v>-27.809260000000002</v>
      </c>
      <c r="BR18" s="179">
        <v>-6.445909999999991</v>
      </c>
      <c r="BS18" s="192">
        <f t="shared" si="15"/>
        <v>-67.37008999999999</v>
      </c>
      <c r="BT18" s="272">
        <f t="shared" si="16"/>
        <v>0.20738585093347792</v>
      </c>
      <c r="BU18" s="17"/>
      <c r="BW18" s="142"/>
    </row>
    <row r="19" spans="1:75" s="78" customFormat="1" ht="12.75" customHeight="1">
      <c r="A19" s="77" t="s">
        <v>9</v>
      </c>
      <c r="B19" s="180">
        <f>SUM(B17:B18)</f>
        <v>-11809.155190000001</v>
      </c>
      <c r="C19" s="180">
        <f>SUM(C17:C18)</f>
        <v>-12257.293079999996</v>
      </c>
      <c r="D19" s="180">
        <f>SUM(D17:D18)</f>
        <v>-12367.56753</v>
      </c>
      <c r="E19" s="180">
        <f>SUM(E17:E18)</f>
        <v>-13215.87089000001</v>
      </c>
      <c r="F19" s="35">
        <f>SUM(B19:E19)</f>
        <v>-49649.88669</v>
      </c>
      <c r="G19" s="180">
        <f>SUM(G17:G18)</f>
        <v>-12803.627590000002</v>
      </c>
      <c r="H19" s="180">
        <f>SUM(H17:H18)</f>
        <v>-12294.17584</v>
      </c>
      <c r="I19" s="180">
        <f>SUM(I17:I18)</f>
        <v>-12468.751659999996</v>
      </c>
      <c r="J19" s="180">
        <f>SUM(J17:J18)</f>
        <v>-14135.892580000007</v>
      </c>
      <c r="K19" s="35">
        <f t="shared" si="0"/>
        <v>-51702.44767</v>
      </c>
      <c r="L19" s="273">
        <f t="shared" si="1"/>
        <v>0.041340698173504775</v>
      </c>
      <c r="M19" s="77"/>
      <c r="N19" s="180">
        <f>SUM(N17:N18)</f>
        <v>-6727.48533</v>
      </c>
      <c r="O19" s="180">
        <f>SUM(O17:O18)</f>
        <v>-7085.99595</v>
      </c>
      <c r="P19" s="180">
        <f>SUM(P17:P18)</f>
        <v>-7365.689180000002</v>
      </c>
      <c r="Q19" s="180">
        <f>SUM(Q17:Q18)</f>
        <v>-7698.409879999997</v>
      </c>
      <c r="R19" s="35">
        <f t="shared" si="2"/>
        <v>-28877.58034</v>
      </c>
      <c r="S19" s="180">
        <f>SUM(S17:S18)</f>
        <v>-7651.14921</v>
      </c>
      <c r="T19" s="180">
        <f>SUM(T17:T18)</f>
        <v>-7591.769489999998</v>
      </c>
      <c r="U19" s="180">
        <f>SUM(U17:U18)</f>
        <v>-7727.516340000002</v>
      </c>
      <c r="V19" s="180">
        <f>SUM(V17:V18)</f>
        <v>-7750.6272999999965</v>
      </c>
      <c r="W19" s="35">
        <f t="shared" si="3"/>
        <v>-30721.062339999997</v>
      </c>
      <c r="X19" s="273">
        <f t="shared" si="4"/>
        <v>0.06383782776448493</v>
      </c>
      <c r="Y19" s="77"/>
      <c r="Z19" s="180">
        <f>SUM(Z17:Z18)</f>
        <v>-5081.2928600000005</v>
      </c>
      <c r="AA19" s="180">
        <f>SUM(AA17:AA18)</f>
        <v>-5173.007130000001</v>
      </c>
      <c r="AB19" s="180">
        <f>SUM(AB17:AB18)</f>
        <v>-5003.776349999999</v>
      </c>
      <c r="AC19" s="180">
        <f>SUM(AC17:AC18)</f>
        <v>-5516.872009999997</v>
      </c>
      <c r="AD19" s="35">
        <f t="shared" si="5"/>
        <v>-20774.94835</v>
      </c>
      <c r="AE19" s="180">
        <f>SUM(AE17:AE18)</f>
        <v>-5154.031379999999</v>
      </c>
      <c r="AF19" s="180">
        <f>SUM(AF17:AF18)</f>
        <v>-4703.49635</v>
      </c>
      <c r="AG19" s="180">
        <f>SUM(AG17:AG18)</f>
        <v>-4742.330320000001</v>
      </c>
      <c r="AH19" s="180">
        <f>SUM(AH17:AH18)</f>
        <v>-6386.3532799999975</v>
      </c>
      <c r="AI19" s="35">
        <f t="shared" si="6"/>
        <v>-20986.21133</v>
      </c>
      <c r="AJ19" s="273">
        <f t="shared" si="7"/>
        <v>0.01016912179230518</v>
      </c>
      <c r="AK19" s="77"/>
      <c r="AL19" s="180">
        <f>SUM(AL17:AL18)</f>
        <v>0</v>
      </c>
      <c r="AM19" s="180">
        <f>SUM(AM17:AM18)</f>
        <v>0</v>
      </c>
      <c r="AN19" s="180">
        <f>SUM(AN17:AN18)</f>
        <v>0</v>
      </c>
      <c r="AO19" s="180">
        <f>SUM(AO17:AO18)</f>
        <v>0</v>
      </c>
      <c r="AP19" s="35">
        <f t="shared" si="8"/>
        <v>0</v>
      </c>
      <c r="AQ19" s="180">
        <f>SUM(AQ17:AQ18)</f>
        <v>0</v>
      </c>
      <c r="AR19" s="180">
        <f>SUM(AR17:AR18)</f>
        <v>0</v>
      </c>
      <c r="AS19" s="180">
        <f>SUM(AS17:AS18)</f>
        <v>0</v>
      </c>
      <c r="AT19" s="180">
        <f>SUM(AT17:AT18)</f>
        <v>0</v>
      </c>
      <c r="AU19" s="35">
        <f t="shared" si="9"/>
        <v>0</v>
      </c>
      <c r="AV19" s="273" t="str">
        <f t="shared" si="10"/>
        <v>-</v>
      </c>
      <c r="AW19" s="77"/>
      <c r="AX19" s="180">
        <f>SUM(AX17:AX18)</f>
        <v>0</v>
      </c>
      <c r="AY19" s="180">
        <f>SUM(AY17:AY18)</f>
        <v>0</v>
      </c>
      <c r="AZ19" s="180">
        <f>SUM(AZ17:AZ18)</f>
        <v>0</v>
      </c>
      <c r="BA19" s="180">
        <f>SUM(BA17:BA18)</f>
        <v>0</v>
      </c>
      <c r="BB19" s="35">
        <f t="shared" si="11"/>
        <v>0</v>
      </c>
      <c r="BC19" s="180">
        <f>SUM(BC17:BC18)</f>
        <v>0</v>
      </c>
      <c r="BD19" s="180">
        <f>SUM(BD17:BD18)</f>
        <v>0</v>
      </c>
      <c r="BE19" s="180">
        <f>SUM(BE17:BE18)</f>
        <v>0</v>
      </c>
      <c r="BF19" s="180">
        <f>SUM(BF17:BF18)</f>
        <v>0</v>
      </c>
      <c r="BG19" s="35">
        <f t="shared" si="12"/>
        <v>0</v>
      </c>
      <c r="BH19" s="273" t="str">
        <f t="shared" si="13"/>
        <v>-</v>
      </c>
      <c r="BI19" s="77"/>
      <c r="BJ19" s="180">
        <f>SUM(BJ17:BJ18)</f>
        <v>-0.37700000000000067</v>
      </c>
      <c r="BK19" s="180">
        <f>SUM(BK17:BK18)</f>
        <v>1.709999999999999</v>
      </c>
      <c r="BL19" s="180">
        <f>SUM(BL17:BL18)</f>
        <v>1.8979999999999961</v>
      </c>
      <c r="BM19" s="180">
        <f>SUM(BM17:BM18)</f>
        <v>-0.5889999999999986</v>
      </c>
      <c r="BN19" s="35">
        <f t="shared" si="14"/>
        <v>2.641999999999996</v>
      </c>
      <c r="BO19" s="180">
        <f>SUM(BO17:BO18)</f>
        <v>1.552999999999999</v>
      </c>
      <c r="BP19" s="180">
        <f>SUM(BP17:BP18)</f>
        <v>1.0899999999999999</v>
      </c>
      <c r="BQ19" s="180">
        <f>SUM(BQ17:BQ18)</f>
        <v>1.095000000000006</v>
      </c>
      <c r="BR19" s="180">
        <f>SUM(BR17:BR18)</f>
        <v>1.088000000000001</v>
      </c>
      <c r="BS19" s="35">
        <f t="shared" si="15"/>
        <v>4.826000000000006</v>
      </c>
      <c r="BT19" s="273">
        <f t="shared" si="16"/>
        <v>0.8266464799394448</v>
      </c>
      <c r="BU19" s="76"/>
      <c r="BW19" s="142"/>
    </row>
    <row r="20" spans="1:75" s="24" customFormat="1" ht="12.75" customHeight="1">
      <c r="A20" s="25" t="s">
        <v>10</v>
      </c>
      <c r="B20" s="179">
        <v>-3439.63982</v>
      </c>
      <c r="C20" s="179">
        <v>-3598.30435</v>
      </c>
      <c r="D20" s="179">
        <v>-3418.7483199999997</v>
      </c>
      <c r="E20" s="179">
        <v>-3472.2544000000016</v>
      </c>
      <c r="F20" s="192">
        <f t="shared" si="17"/>
        <v>-13928.946890000001</v>
      </c>
      <c r="G20" s="179">
        <v>-6139.2315</v>
      </c>
      <c r="H20" s="179">
        <v>-3559.7183299999997</v>
      </c>
      <c r="I20" s="179">
        <v>-1986.1033599999992</v>
      </c>
      <c r="J20" s="179">
        <v>-2379.5928600000025</v>
      </c>
      <c r="K20" s="192">
        <f aca="true" t="shared" si="18" ref="K20:K30">SUM(G20:J20)</f>
        <v>-14064.646050000001</v>
      </c>
      <c r="L20" s="272">
        <f t="shared" si="1"/>
        <v>0.00974224118102012</v>
      </c>
      <c r="M20" s="17"/>
      <c r="N20" s="179">
        <v>-125.01891</v>
      </c>
      <c r="O20" s="179">
        <v>-135.22250000000003</v>
      </c>
      <c r="P20" s="179">
        <v>-167.65191999999996</v>
      </c>
      <c r="Q20" s="179">
        <v>-110.41185000000007</v>
      </c>
      <c r="R20" s="192">
        <f aca="true" t="shared" si="19" ref="R20:R30">SUM(N20:Q20)</f>
        <v>-538.3051800000001</v>
      </c>
      <c r="S20" s="179">
        <v>-173.47579000000002</v>
      </c>
      <c r="T20" s="179">
        <v>-117.88657999999998</v>
      </c>
      <c r="U20" s="179">
        <v>-70.95059000000003</v>
      </c>
      <c r="V20" s="179">
        <v>-97.91847999999999</v>
      </c>
      <c r="W20" s="192">
        <f aca="true" t="shared" si="20" ref="W20:W30">SUM(S20:V20)</f>
        <v>-460.23144</v>
      </c>
      <c r="X20" s="272">
        <f t="shared" si="4"/>
        <v>-0.1450362041843997</v>
      </c>
      <c r="Y20" s="17"/>
      <c r="Z20" s="179">
        <v>-3314.0259100000003</v>
      </c>
      <c r="AA20" s="179">
        <v>-3457.3218499999994</v>
      </c>
      <c r="AB20" s="179">
        <v>-3174.8034</v>
      </c>
      <c r="AC20" s="179">
        <v>-2616.5987800000003</v>
      </c>
      <c r="AD20" s="192">
        <f aca="true" t="shared" si="21" ref="AD20:AD30">SUM(Z20:AC20)</f>
        <v>-12562.74994</v>
      </c>
      <c r="AE20" s="179">
        <v>-5961.0513200000005</v>
      </c>
      <c r="AF20" s="179">
        <v>-3433.0773599999993</v>
      </c>
      <c r="AG20" s="179">
        <v>-1887.7575799999995</v>
      </c>
      <c r="AH20" s="179">
        <v>-2267.7036400000015</v>
      </c>
      <c r="AI20" s="192">
        <f aca="true" t="shared" si="22" ref="AI20:AI30">SUM(AE20:AH20)</f>
        <v>-13549.5899</v>
      </c>
      <c r="AJ20" s="272">
        <f t="shared" si="7"/>
        <v>0.07855286181076379</v>
      </c>
      <c r="AK20" s="17"/>
      <c r="AL20" s="179">
        <v>0</v>
      </c>
      <c r="AM20" s="179">
        <v>0</v>
      </c>
      <c r="AN20" s="179">
        <v>0</v>
      </c>
      <c r="AO20" s="179">
        <v>0</v>
      </c>
      <c r="AP20" s="192">
        <f aca="true" t="shared" si="23" ref="AP20:AP30">SUM(AL20:AO20)</f>
        <v>0</v>
      </c>
      <c r="AQ20" s="179">
        <v>0</v>
      </c>
      <c r="AR20" s="179">
        <v>0</v>
      </c>
      <c r="AS20" s="179">
        <v>0</v>
      </c>
      <c r="AT20" s="179">
        <v>0</v>
      </c>
      <c r="AU20" s="192">
        <f aca="true" t="shared" si="24" ref="AU20:AU30">SUM(AQ20:AT20)</f>
        <v>0</v>
      </c>
      <c r="AV20" s="272" t="str">
        <f t="shared" si="10"/>
        <v>-</v>
      </c>
      <c r="AW20" s="17"/>
      <c r="AX20" s="179">
        <v>0</v>
      </c>
      <c r="AY20" s="179">
        <v>0</v>
      </c>
      <c r="AZ20" s="179">
        <v>0</v>
      </c>
      <c r="BA20" s="179">
        <v>0</v>
      </c>
      <c r="BB20" s="192">
        <f aca="true" t="shared" si="25" ref="BB20:BB30">SUM(AX20:BA20)</f>
        <v>0</v>
      </c>
      <c r="BC20" s="179">
        <v>0</v>
      </c>
      <c r="BD20" s="179">
        <v>0</v>
      </c>
      <c r="BE20" s="179">
        <v>0</v>
      </c>
      <c r="BF20" s="179">
        <v>0</v>
      </c>
      <c r="BG20" s="192">
        <f aca="true" t="shared" si="26" ref="BG20:BG30">SUM(BC20:BF20)</f>
        <v>0</v>
      </c>
      <c r="BH20" s="272" t="str">
        <f t="shared" si="13"/>
        <v>-</v>
      </c>
      <c r="BI20" s="17"/>
      <c r="BJ20" s="179">
        <v>-0.595</v>
      </c>
      <c r="BK20" s="179">
        <v>-5.760000000000001</v>
      </c>
      <c r="BL20" s="179">
        <v>-76.29299999999999</v>
      </c>
      <c r="BM20" s="179">
        <v>-745.24377</v>
      </c>
      <c r="BN20" s="192">
        <f aca="true" t="shared" si="27" ref="BN20:BN30">SUM(BJ20:BM20)</f>
        <v>-827.8917700000001</v>
      </c>
      <c r="BO20" s="179">
        <v>-4.70439</v>
      </c>
      <c r="BP20" s="179">
        <v>-8.75439</v>
      </c>
      <c r="BQ20" s="179">
        <v>-27.395190000000003</v>
      </c>
      <c r="BR20" s="179">
        <v>-13.970739999999992</v>
      </c>
      <c r="BS20" s="192">
        <f aca="true" t="shared" si="28" ref="BS20:BS30">SUM(BO20:BR20)</f>
        <v>-54.824709999999996</v>
      </c>
      <c r="BT20" s="272">
        <f t="shared" si="16"/>
        <v>-0.9337779260687662</v>
      </c>
      <c r="BU20" s="17"/>
      <c r="BW20" s="142"/>
    </row>
    <row r="21" spans="1:75" s="24" customFormat="1" ht="12.75" customHeight="1">
      <c r="A21" s="68" t="s">
        <v>35</v>
      </c>
      <c r="B21" s="179">
        <v>-302.33978</v>
      </c>
      <c r="C21" s="179">
        <v>-308.01790000000005</v>
      </c>
      <c r="D21" s="179">
        <v>-315.10231999999996</v>
      </c>
      <c r="E21" s="179">
        <v>-335.05798000000004</v>
      </c>
      <c r="F21" s="192">
        <f t="shared" si="17"/>
        <v>-1260.51798</v>
      </c>
      <c r="G21" s="179">
        <v>-315.21925</v>
      </c>
      <c r="H21" s="179">
        <v>-308.70514000000003</v>
      </c>
      <c r="I21" s="179">
        <v>-297.37576</v>
      </c>
      <c r="J21" s="179">
        <v>-302.77832999999987</v>
      </c>
      <c r="K21" s="192">
        <f t="shared" si="18"/>
        <v>-1224.07848</v>
      </c>
      <c r="L21" s="272">
        <f t="shared" si="1"/>
        <v>-0.028908354008564143</v>
      </c>
      <c r="M21" s="17"/>
      <c r="N21" s="179">
        <v>-12.52787</v>
      </c>
      <c r="O21" s="179">
        <v>-16.8272</v>
      </c>
      <c r="P21" s="179">
        <v>-19.575329999999997</v>
      </c>
      <c r="Q21" s="179">
        <v>-21.651689999999995</v>
      </c>
      <c r="R21" s="192">
        <f t="shared" si="19"/>
        <v>-70.58209</v>
      </c>
      <c r="S21" s="179">
        <v>-21.85979</v>
      </c>
      <c r="T21" s="179">
        <v>-21.243059999999996</v>
      </c>
      <c r="U21" s="179">
        <v>-12.123069999999998</v>
      </c>
      <c r="V21" s="179">
        <v>-16.689229999999995</v>
      </c>
      <c r="W21" s="192">
        <f t="shared" si="20"/>
        <v>-71.91514999999998</v>
      </c>
      <c r="X21" s="272">
        <f t="shared" si="4"/>
        <v>0.018886660907887386</v>
      </c>
      <c r="Y21" s="17"/>
      <c r="Z21" s="179">
        <v>-24.55195</v>
      </c>
      <c r="AA21" s="179">
        <v>-23.70923</v>
      </c>
      <c r="AB21" s="179">
        <v>-27.231869999999994</v>
      </c>
      <c r="AC21" s="179">
        <v>-31.22274</v>
      </c>
      <c r="AD21" s="192">
        <f t="shared" si="21"/>
        <v>-106.71579</v>
      </c>
      <c r="AE21" s="179">
        <v>-26.71175</v>
      </c>
      <c r="AF21" s="179">
        <v>-24.974690000000006</v>
      </c>
      <c r="AG21" s="179">
        <v>-27.212289999999996</v>
      </c>
      <c r="AH21" s="179">
        <v>-29.184520000000006</v>
      </c>
      <c r="AI21" s="192">
        <f t="shared" si="22"/>
        <v>-108.08325</v>
      </c>
      <c r="AJ21" s="272">
        <f t="shared" si="7"/>
        <v>0.012814036235874826</v>
      </c>
      <c r="AK21" s="17"/>
      <c r="AL21" s="179">
        <v>-2.5105500000000003</v>
      </c>
      <c r="AM21" s="179">
        <v>-2.5710999999999995</v>
      </c>
      <c r="AN21" s="179">
        <v>-2.57859</v>
      </c>
      <c r="AO21" s="179">
        <v>-2.32362</v>
      </c>
      <c r="AP21" s="192">
        <f t="shared" si="23"/>
        <v>-9.98386</v>
      </c>
      <c r="AQ21" s="179">
        <v>-2.7006900000000003</v>
      </c>
      <c r="AR21" s="179">
        <v>-2.942459999999999</v>
      </c>
      <c r="AS21" s="179">
        <v>-3.36118</v>
      </c>
      <c r="AT21" s="179">
        <v>-2.7528500000000005</v>
      </c>
      <c r="AU21" s="192">
        <f t="shared" si="24"/>
        <v>-11.75718</v>
      </c>
      <c r="AV21" s="272">
        <f t="shared" si="10"/>
        <v>0.17761867654394192</v>
      </c>
      <c r="AW21" s="17"/>
      <c r="AX21" s="179">
        <v>-348.58496</v>
      </c>
      <c r="AY21" s="179">
        <v>-355.53768</v>
      </c>
      <c r="AZ21" s="179">
        <v>-357.77982</v>
      </c>
      <c r="BA21" s="179">
        <v>-356.88158</v>
      </c>
      <c r="BB21" s="192">
        <f t="shared" si="25"/>
        <v>-1418.78404</v>
      </c>
      <c r="BC21" s="179">
        <v>-342.01103</v>
      </c>
      <c r="BD21" s="179">
        <v>-324.2881</v>
      </c>
      <c r="BE21" s="179">
        <v>-316.68206999999995</v>
      </c>
      <c r="BF21" s="179">
        <v>-319.5653900000002</v>
      </c>
      <c r="BG21" s="192">
        <f t="shared" si="26"/>
        <v>-1302.5465900000002</v>
      </c>
      <c r="BH21" s="272">
        <f t="shared" si="13"/>
        <v>-0.08192751449332616</v>
      </c>
      <c r="BI21" s="17"/>
      <c r="BJ21" s="179">
        <v>85.83555</v>
      </c>
      <c r="BK21" s="179">
        <v>90.62730999999998</v>
      </c>
      <c r="BL21" s="179">
        <v>92.06329000000005</v>
      </c>
      <c r="BM21" s="179">
        <v>77.02164999999997</v>
      </c>
      <c r="BN21" s="192">
        <f t="shared" si="27"/>
        <v>345.5478</v>
      </c>
      <c r="BO21" s="179">
        <v>78.06401</v>
      </c>
      <c r="BP21" s="179">
        <v>64.74316999999999</v>
      </c>
      <c r="BQ21" s="179">
        <v>62.002850000000024</v>
      </c>
      <c r="BR21" s="179">
        <v>65.41365999999996</v>
      </c>
      <c r="BS21" s="192">
        <f t="shared" si="28"/>
        <v>270.22369</v>
      </c>
      <c r="BT21" s="272">
        <f t="shared" si="16"/>
        <v>-0.21798463193804163</v>
      </c>
      <c r="BU21" s="17"/>
      <c r="BW21" s="142"/>
    </row>
    <row r="22" spans="1:75" s="24" customFormat="1" ht="12.75" customHeight="1">
      <c r="A22" s="25" t="s">
        <v>5</v>
      </c>
      <c r="B22" s="179">
        <v>-8.907020000000001</v>
      </c>
      <c r="C22" s="179">
        <v>-14.904659999999998</v>
      </c>
      <c r="D22" s="179">
        <v>-7.118470000000002</v>
      </c>
      <c r="E22" s="179">
        <v>-13.833209999999994</v>
      </c>
      <c r="F22" s="192">
        <f t="shared" si="17"/>
        <v>-44.76335999999999</v>
      </c>
      <c r="G22" s="179">
        <v>-7.578180000000001</v>
      </c>
      <c r="H22" s="179">
        <v>-16.88463</v>
      </c>
      <c r="I22" s="179">
        <v>-14.698939999999997</v>
      </c>
      <c r="J22" s="179">
        <v>-20.526870000000002</v>
      </c>
      <c r="K22" s="192">
        <f t="shared" si="18"/>
        <v>-59.68862</v>
      </c>
      <c r="L22" s="272">
        <f t="shared" si="1"/>
        <v>0.3334258196882453</v>
      </c>
      <c r="M22" s="17"/>
      <c r="N22" s="179">
        <v>0</v>
      </c>
      <c r="O22" s="179">
        <v>0</v>
      </c>
      <c r="P22" s="179">
        <v>0</v>
      </c>
      <c r="Q22" s="179">
        <v>0</v>
      </c>
      <c r="R22" s="192">
        <f t="shared" si="19"/>
        <v>0</v>
      </c>
      <c r="S22" s="179">
        <v>0</v>
      </c>
      <c r="T22" s="179">
        <v>0</v>
      </c>
      <c r="U22" s="179">
        <v>0</v>
      </c>
      <c r="V22" s="179">
        <v>0</v>
      </c>
      <c r="W22" s="192">
        <f t="shared" si="20"/>
        <v>0</v>
      </c>
      <c r="X22" s="272" t="str">
        <f t="shared" si="4"/>
        <v>-</v>
      </c>
      <c r="Y22" s="17"/>
      <c r="Z22" s="179">
        <v>0</v>
      </c>
      <c r="AA22" s="179">
        <v>0</v>
      </c>
      <c r="AB22" s="179">
        <v>0</v>
      </c>
      <c r="AC22" s="179">
        <v>0</v>
      </c>
      <c r="AD22" s="192">
        <f t="shared" si="21"/>
        <v>0</v>
      </c>
      <c r="AE22" s="179">
        <v>0</v>
      </c>
      <c r="AF22" s="179">
        <v>0</v>
      </c>
      <c r="AG22" s="179">
        <v>0</v>
      </c>
      <c r="AH22" s="179">
        <v>0</v>
      </c>
      <c r="AI22" s="192">
        <f t="shared" si="22"/>
        <v>0</v>
      </c>
      <c r="AJ22" s="272" t="str">
        <f t="shared" si="7"/>
        <v>-</v>
      </c>
      <c r="AK22" s="17"/>
      <c r="AL22" s="179">
        <v>0</v>
      </c>
      <c r="AM22" s="179">
        <v>0</v>
      </c>
      <c r="AN22" s="179">
        <v>0</v>
      </c>
      <c r="AO22" s="179">
        <v>0</v>
      </c>
      <c r="AP22" s="192">
        <f t="shared" si="23"/>
        <v>0</v>
      </c>
      <c r="AQ22" s="179">
        <v>0</v>
      </c>
      <c r="AR22" s="179">
        <v>0</v>
      </c>
      <c r="AS22" s="179">
        <v>0</v>
      </c>
      <c r="AT22" s="179">
        <v>0</v>
      </c>
      <c r="AU22" s="192">
        <f t="shared" si="24"/>
        <v>0</v>
      </c>
      <c r="AV22" s="272" t="str">
        <f t="shared" si="10"/>
        <v>-</v>
      </c>
      <c r="AW22" s="17"/>
      <c r="AX22" s="179">
        <v>-8.907020000000001</v>
      </c>
      <c r="AY22" s="179">
        <v>-14.904659999999998</v>
      </c>
      <c r="AZ22" s="179">
        <v>-7.118470000000002</v>
      </c>
      <c r="BA22" s="179">
        <v>-13.832699999999996</v>
      </c>
      <c r="BB22" s="192">
        <f t="shared" si="25"/>
        <v>-44.76285</v>
      </c>
      <c r="BC22" s="179">
        <v>-7.578180000000001</v>
      </c>
      <c r="BD22" s="179">
        <v>-16.88463</v>
      </c>
      <c r="BE22" s="179">
        <v>-14.698939999999997</v>
      </c>
      <c r="BF22" s="179">
        <v>-20.526870000000002</v>
      </c>
      <c r="BG22" s="192">
        <f t="shared" si="26"/>
        <v>-59.68862</v>
      </c>
      <c r="BH22" s="272">
        <f t="shared" si="13"/>
        <v>0.33344101191054637</v>
      </c>
      <c r="BI22" s="17"/>
      <c r="BJ22" s="179">
        <v>0</v>
      </c>
      <c r="BK22" s="179">
        <v>0</v>
      </c>
      <c r="BL22" s="179">
        <v>0</v>
      </c>
      <c r="BM22" s="179">
        <v>-0.00051</v>
      </c>
      <c r="BN22" s="192">
        <f t="shared" si="27"/>
        <v>-0.00051</v>
      </c>
      <c r="BO22" s="179">
        <v>0</v>
      </c>
      <c r="BP22" s="179">
        <v>0</v>
      </c>
      <c r="BQ22" s="179">
        <v>0</v>
      </c>
      <c r="BR22" s="179">
        <v>0</v>
      </c>
      <c r="BS22" s="192">
        <f t="shared" si="28"/>
        <v>0</v>
      </c>
      <c r="BT22" s="272">
        <f t="shared" si="16"/>
        <v>-1</v>
      </c>
      <c r="BU22" s="17"/>
      <c r="BW22" s="142"/>
    </row>
    <row r="23" spans="1:75" s="24" customFormat="1" ht="12.75" customHeight="1">
      <c r="A23" s="25" t="s">
        <v>11</v>
      </c>
      <c r="B23" s="179">
        <v>-361.72238</v>
      </c>
      <c r="C23" s="179">
        <v>-74.00891999999999</v>
      </c>
      <c r="D23" s="179">
        <v>-156.41654</v>
      </c>
      <c r="E23" s="179">
        <v>-301.75714000000005</v>
      </c>
      <c r="F23" s="192">
        <f t="shared" si="17"/>
        <v>-893.90498</v>
      </c>
      <c r="G23" s="179">
        <v>-109.02378</v>
      </c>
      <c r="H23" s="179">
        <v>-156.22473000000002</v>
      </c>
      <c r="I23" s="179">
        <v>-990.8712899999999</v>
      </c>
      <c r="J23" s="179">
        <v>-270.08046000000013</v>
      </c>
      <c r="K23" s="192">
        <f t="shared" si="18"/>
        <v>-1526.20026</v>
      </c>
      <c r="L23" s="272">
        <f t="shared" si="1"/>
        <v>0.7073405945226975</v>
      </c>
      <c r="M23" s="17"/>
      <c r="N23" s="179">
        <v>-61.76426</v>
      </c>
      <c r="O23" s="179">
        <v>-21.127879999999998</v>
      </c>
      <c r="P23" s="179">
        <v>-45.98526</v>
      </c>
      <c r="Q23" s="179">
        <v>-59.86542</v>
      </c>
      <c r="R23" s="192">
        <f t="shared" si="19"/>
        <v>-188.74282</v>
      </c>
      <c r="S23" s="179">
        <v>-19.010240000000003</v>
      </c>
      <c r="T23" s="179">
        <v>-44.572449999999996</v>
      </c>
      <c r="U23" s="179">
        <v>-176.27646</v>
      </c>
      <c r="V23" s="179">
        <v>-42.097440000000006</v>
      </c>
      <c r="W23" s="192">
        <f t="shared" si="20"/>
        <v>-281.95659</v>
      </c>
      <c r="X23" s="272">
        <f t="shared" si="4"/>
        <v>0.4938665746331437</v>
      </c>
      <c r="Y23" s="17"/>
      <c r="Z23" s="179">
        <v>-296.78389000000004</v>
      </c>
      <c r="AA23" s="179">
        <v>-51.74303999999995</v>
      </c>
      <c r="AB23" s="179">
        <v>-108.96290000000005</v>
      </c>
      <c r="AC23" s="179">
        <v>-240.75309</v>
      </c>
      <c r="AD23" s="192">
        <f t="shared" si="21"/>
        <v>-698.24292</v>
      </c>
      <c r="AE23" s="179">
        <v>-89.74853999999999</v>
      </c>
      <c r="AF23" s="179">
        <v>-110.55053999999998</v>
      </c>
      <c r="AG23" s="179">
        <v>-803.06357</v>
      </c>
      <c r="AH23" s="179">
        <v>-213.96222000000012</v>
      </c>
      <c r="AI23" s="192">
        <f t="shared" si="22"/>
        <v>-1217.3248700000001</v>
      </c>
      <c r="AJ23" s="272">
        <f t="shared" si="7"/>
        <v>0.743411691163299</v>
      </c>
      <c r="AK23" s="17"/>
      <c r="AL23" s="179">
        <v>0</v>
      </c>
      <c r="AM23" s="179">
        <v>0</v>
      </c>
      <c r="AN23" s="179">
        <v>0</v>
      </c>
      <c r="AO23" s="179">
        <v>0</v>
      </c>
      <c r="AP23" s="192">
        <f t="shared" si="23"/>
        <v>0</v>
      </c>
      <c r="AQ23" s="179">
        <v>0</v>
      </c>
      <c r="AR23" s="179">
        <v>0</v>
      </c>
      <c r="AS23" s="179">
        <v>0</v>
      </c>
      <c r="AT23" s="179">
        <v>0</v>
      </c>
      <c r="AU23" s="192">
        <f t="shared" si="24"/>
        <v>0</v>
      </c>
      <c r="AV23" s="272" t="str">
        <f t="shared" si="10"/>
        <v>-</v>
      </c>
      <c r="AW23" s="17"/>
      <c r="AX23" s="179">
        <v>-3.17423</v>
      </c>
      <c r="AY23" s="179">
        <v>-1.1379999999999995</v>
      </c>
      <c r="AZ23" s="179">
        <v>-1.4683799999999998</v>
      </c>
      <c r="BA23" s="179">
        <v>-1.13863</v>
      </c>
      <c r="BB23" s="192">
        <f t="shared" si="25"/>
        <v>-6.919239999999999</v>
      </c>
      <c r="BC23" s="179">
        <v>-0.265</v>
      </c>
      <c r="BD23" s="179">
        <v>-1.10174</v>
      </c>
      <c r="BE23" s="179">
        <v>-11.53126</v>
      </c>
      <c r="BF23" s="179">
        <v>-14.020800000000001</v>
      </c>
      <c r="BG23" s="192">
        <f t="shared" si="26"/>
        <v>-26.9188</v>
      </c>
      <c r="BH23" s="272">
        <f t="shared" si="13"/>
        <v>2.8904272723593927</v>
      </c>
      <c r="BI23" s="17"/>
      <c r="BJ23" s="179">
        <v>0</v>
      </c>
      <c r="BK23" s="179">
        <v>0</v>
      </c>
      <c r="BL23" s="179">
        <v>0</v>
      </c>
      <c r="BM23" s="179">
        <v>0</v>
      </c>
      <c r="BN23" s="192">
        <f t="shared" si="27"/>
        <v>0</v>
      </c>
      <c r="BO23" s="179">
        <v>0</v>
      </c>
      <c r="BP23" s="179">
        <v>0</v>
      </c>
      <c r="BQ23" s="179">
        <v>0</v>
      </c>
      <c r="BR23" s="179">
        <v>0</v>
      </c>
      <c r="BS23" s="192">
        <f t="shared" si="28"/>
        <v>0</v>
      </c>
      <c r="BT23" s="272" t="str">
        <f t="shared" si="16"/>
        <v>-</v>
      </c>
      <c r="BU23" s="17"/>
      <c r="BW23" s="142"/>
    </row>
    <row r="24" spans="1:75" s="24" customFormat="1" ht="12.75" customHeight="1">
      <c r="A24" s="25" t="s">
        <v>12</v>
      </c>
      <c r="B24" s="179">
        <v>-199.03955</v>
      </c>
      <c r="C24" s="179">
        <v>-232.26147</v>
      </c>
      <c r="D24" s="179">
        <v>-261.31236</v>
      </c>
      <c r="E24" s="179">
        <v>-268.76403000000005</v>
      </c>
      <c r="F24" s="192">
        <f t="shared" si="17"/>
        <v>-961.37741</v>
      </c>
      <c r="G24" s="179">
        <v>-237.63415</v>
      </c>
      <c r="H24" s="179">
        <v>-264.69937000000004</v>
      </c>
      <c r="I24" s="179">
        <v>-267.8149199999999</v>
      </c>
      <c r="J24" s="179">
        <v>-323.7205700000002</v>
      </c>
      <c r="K24" s="192">
        <f t="shared" si="18"/>
        <v>-1093.8690100000001</v>
      </c>
      <c r="L24" s="272">
        <f t="shared" si="1"/>
        <v>0.13781434702111428</v>
      </c>
      <c r="M24" s="17"/>
      <c r="N24" s="179">
        <v>-69.35128999999999</v>
      </c>
      <c r="O24" s="179">
        <v>-74.4774</v>
      </c>
      <c r="P24" s="179">
        <v>-87.91170000000002</v>
      </c>
      <c r="Q24" s="179">
        <v>-91.3617099999999</v>
      </c>
      <c r="R24" s="192">
        <f t="shared" si="19"/>
        <v>-323.10209999999995</v>
      </c>
      <c r="S24" s="179">
        <v>-74.96821000000001</v>
      </c>
      <c r="T24" s="179">
        <v>-86.71955999999999</v>
      </c>
      <c r="U24" s="179">
        <v>-85.02468000000002</v>
      </c>
      <c r="V24" s="179">
        <v>-89.79359</v>
      </c>
      <c r="W24" s="192">
        <f t="shared" si="20"/>
        <v>-336.50604</v>
      </c>
      <c r="X24" s="272">
        <f t="shared" si="4"/>
        <v>0.04148515283558985</v>
      </c>
      <c r="Y24" s="17"/>
      <c r="Z24" s="179">
        <v>-195.07334</v>
      </c>
      <c r="AA24" s="179">
        <v>-231.77291</v>
      </c>
      <c r="AB24" s="179">
        <v>-218.63389</v>
      </c>
      <c r="AC24" s="179">
        <v>-257.50221999999997</v>
      </c>
      <c r="AD24" s="192">
        <f t="shared" si="21"/>
        <v>-902.98236</v>
      </c>
      <c r="AE24" s="179">
        <v>-226.6094</v>
      </c>
      <c r="AF24" s="179">
        <v>-245.06956000000002</v>
      </c>
      <c r="AG24" s="179">
        <v>-242.77835999999996</v>
      </c>
      <c r="AH24" s="179">
        <v>-298.42408</v>
      </c>
      <c r="AI24" s="192">
        <f t="shared" si="22"/>
        <v>-1012.8814</v>
      </c>
      <c r="AJ24" s="272">
        <f t="shared" si="7"/>
        <v>0.12170674076069439</v>
      </c>
      <c r="AK24" s="17"/>
      <c r="AL24" s="179">
        <v>0</v>
      </c>
      <c r="AM24" s="179">
        <v>0</v>
      </c>
      <c r="AN24" s="179">
        <v>0</v>
      </c>
      <c r="AO24" s="179">
        <v>0</v>
      </c>
      <c r="AP24" s="192">
        <f t="shared" si="23"/>
        <v>0</v>
      </c>
      <c r="AQ24" s="179">
        <v>0</v>
      </c>
      <c r="AR24" s="179">
        <v>0</v>
      </c>
      <c r="AS24" s="179">
        <v>0</v>
      </c>
      <c r="AT24" s="179">
        <v>0</v>
      </c>
      <c r="AU24" s="192">
        <f t="shared" si="24"/>
        <v>0</v>
      </c>
      <c r="AV24" s="272" t="str">
        <f t="shared" si="10"/>
        <v>-</v>
      </c>
      <c r="AW24" s="17"/>
      <c r="AX24" s="179">
        <v>-15.490950000000002</v>
      </c>
      <c r="AY24" s="179">
        <v>-18.927829999999997</v>
      </c>
      <c r="AZ24" s="179">
        <v>-18.593360000000004</v>
      </c>
      <c r="BA24" s="179">
        <v>-24.029479999999992</v>
      </c>
      <c r="BB24" s="192">
        <f t="shared" si="25"/>
        <v>-77.04162</v>
      </c>
      <c r="BC24" s="179">
        <v>-18.147389999999998</v>
      </c>
      <c r="BD24" s="179">
        <v>-18.87953</v>
      </c>
      <c r="BE24" s="179">
        <v>-20.359240000000007</v>
      </c>
      <c r="BF24" s="179">
        <v>-27.210279999999997</v>
      </c>
      <c r="BG24" s="192">
        <f t="shared" si="26"/>
        <v>-84.59644</v>
      </c>
      <c r="BH24" s="272">
        <f t="shared" si="13"/>
        <v>0.09806154128119329</v>
      </c>
      <c r="BI24" s="17"/>
      <c r="BJ24" s="179">
        <v>80.87603</v>
      </c>
      <c r="BK24" s="179">
        <v>92.91667000000002</v>
      </c>
      <c r="BL24" s="179">
        <v>63.82658999999998</v>
      </c>
      <c r="BM24" s="179">
        <v>104.12937999999997</v>
      </c>
      <c r="BN24" s="192">
        <f t="shared" si="27"/>
        <v>341.74866999999995</v>
      </c>
      <c r="BO24" s="179">
        <v>82.09085</v>
      </c>
      <c r="BP24" s="179">
        <v>85.96928000000001</v>
      </c>
      <c r="BQ24" s="179">
        <v>80.34735999999998</v>
      </c>
      <c r="BR24" s="179">
        <v>91.70738</v>
      </c>
      <c r="BS24" s="192">
        <f t="shared" si="28"/>
        <v>340.11487</v>
      </c>
      <c r="BT24" s="272">
        <f t="shared" si="16"/>
        <v>-0.004780706242397231</v>
      </c>
      <c r="BU24" s="17"/>
      <c r="BW24" s="142"/>
    </row>
    <row r="25" spans="1:75" s="24" customFormat="1" ht="12.75" customHeight="1">
      <c r="A25" s="25" t="s">
        <v>13</v>
      </c>
      <c r="B25" s="179">
        <v>-5330.2635</v>
      </c>
      <c r="C25" s="179">
        <v>-5703.307320000001</v>
      </c>
      <c r="D25" s="179">
        <v>-5839.208859999999</v>
      </c>
      <c r="E25" s="179">
        <v>-6470.021350000003</v>
      </c>
      <c r="F25" s="192">
        <f t="shared" si="17"/>
        <v>-23342.801030000002</v>
      </c>
      <c r="G25" s="179">
        <v>-6296.12997</v>
      </c>
      <c r="H25" s="179">
        <v>-6283.338090000001</v>
      </c>
      <c r="I25" s="179">
        <v>-6426.51317</v>
      </c>
      <c r="J25" s="179">
        <v>-6711.534969999997</v>
      </c>
      <c r="K25" s="192">
        <f t="shared" si="18"/>
        <v>-25717.5162</v>
      </c>
      <c r="L25" s="272">
        <f t="shared" si="1"/>
        <v>0.10173222857651182</v>
      </c>
      <c r="M25" s="17"/>
      <c r="N25" s="179">
        <v>-3448.83323</v>
      </c>
      <c r="O25" s="179">
        <v>-3035.7012299999997</v>
      </c>
      <c r="P25" s="179">
        <v>-3089.182819999999</v>
      </c>
      <c r="Q25" s="179">
        <v>-3363.2121800000023</v>
      </c>
      <c r="R25" s="192">
        <f t="shared" si="19"/>
        <v>-12936.929460000001</v>
      </c>
      <c r="S25" s="179">
        <v>-3429.43705</v>
      </c>
      <c r="T25" s="179">
        <v>-3207.61727</v>
      </c>
      <c r="U25" s="179">
        <v>-3316.07312</v>
      </c>
      <c r="V25" s="179">
        <v>-3435.3681300000007</v>
      </c>
      <c r="W25" s="192">
        <f t="shared" si="20"/>
        <v>-13388.495570000001</v>
      </c>
      <c r="X25" s="272">
        <f t="shared" si="4"/>
        <v>0.03490519998553039</v>
      </c>
      <c r="Y25" s="17"/>
      <c r="Z25" s="179">
        <v>-1261.48937</v>
      </c>
      <c r="AA25" s="179">
        <v>-1447.0861900000002</v>
      </c>
      <c r="AB25" s="179">
        <v>-1488.2591199999997</v>
      </c>
      <c r="AC25" s="179">
        <v>-1670.8969099999995</v>
      </c>
      <c r="AD25" s="192">
        <f t="shared" si="21"/>
        <v>-5867.731589999999</v>
      </c>
      <c r="AE25" s="179">
        <v>-1734.18022</v>
      </c>
      <c r="AF25" s="179">
        <v>-1697.98595</v>
      </c>
      <c r="AG25" s="179">
        <v>-1777.3542300000004</v>
      </c>
      <c r="AH25" s="179">
        <v>-1724.790109999999</v>
      </c>
      <c r="AI25" s="192">
        <f t="shared" si="22"/>
        <v>-6934.310509999999</v>
      </c>
      <c r="AJ25" s="272">
        <f t="shared" si="7"/>
        <v>0.18177022988197045</v>
      </c>
      <c r="AK25" s="17"/>
      <c r="AL25" s="179">
        <v>-883.7645</v>
      </c>
      <c r="AM25" s="179">
        <v>-931.96027</v>
      </c>
      <c r="AN25" s="179">
        <v>-924.1807099999999</v>
      </c>
      <c r="AO25" s="179">
        <v>-1054.8513399999997</v>
      </c>
      <c r="AP25" s="192">
        <f t="shared" si="23"/>
        <v>-3794.7568199999996</v>
      </c>
      <c r="AQ25" s="179">
        <v>-1041.70733</v>
      </c>
      <c r="AR25" s="179">
        <v>-1040.1985499999998</v>
      </c>
      <c r="AS25" s="179">
        <v>-1000.9087100000002</v>
      </c>
      <c r="AT25" s="179">
        <v>-1078.1267399999997</v>
      </c>
      <c r="AU25" s="192">
        <f t="shared" si="24"/>
        <v>-4160.94133</v>
      </c>
      <c r="AV25" s="272">
        <f t="shared" si="10"/>
        <v>0.09649749045052117</v>
      </c>
      <c r="AW25" s="17"/>
      <c r="AX25" s="179">
        <v>380.19163000000003</v>
      </c>
      <c r="AY25" s="179">
        <v>-293.38523000000004</v>
      </c>
      <c r="AZ25" s="179">
        <v>-352.90639</v>
      </c>
      <c r="BA25" s="179">
        <v>-484.38691000000006</v>
      </c>
      <c r="BB25" s="192">
        <f t="shared" si="25"/>
        <v>-750.4869000000001</v>
      </c>
      <c r="BC25" s="179">
        <v>-97.30855</v>
      </c>
      <c r="BD25" s="179">
        <v>-330.09170000000006</v>
      </c>
      <c r="BE25" s="179">
        <v>-343.57637</v>
      </c>
      <c r="BF25" s="179">
        <v>-493.18805999999984</v>
      </c>
      <c r="BG25" s="192">
        <f t="shared" si="26"/>
        <v>-1264.1646799999999</v>
      </c>
      <c r="BH25" s="272">
        <f t="shared" si="13"/>
        <v>0.6844593556529763</v>
      </c>
      <c r="BI25" s="17"/>
      <c r="BJ25" s="179">
        <v>-116.36803</v>
      </c>
      <c r="BK25" s="179">
        <v>4.8256000000000085</v>
      </c>
      <c r="BL25" s="179">
        <v>15.320179999999993</v>
      </c>
      <c r="BM25" s="179">
        <v>103.32599</v>
      </c>
      <c r="BN25" s="192">
        <f t="shared" si="27"/>
        <v>7.103740000000002</v>
      </c>
      <c r="BO25" s="179">
        <v>6.50318</v>
      </c>
      <c r="BP25" s="179">
        <v>-7.4446200000000005</v>
      </c>
      <c r="BQ25" s="179">
        <v>11.39926</v>
      </c>
      <c r="BR25" s="179">
        <v>19.938069999999996</v>
      </c>
      <c r="BS25" s="192">
        <f t="shared" si="28"/>
        <v>30.395889999999994</v>
      </c>
      <c r="BT25" s="272">
        <f t="shared" si="16"/>
        <v>3.2788573343055893</v>
      </c>
      <c r="BU25" s="17"/>
      <c r="BW25" s="142"/>
    </row>
    <row r="26" spans="1:75" s="24" customFormat="1" ht="12.75" customHeight="1">
      <c r="A26" s="25" t="s">
        <v>14</v>
      </c>
      <c r="B26" s="179">
        <v>-782.26239</v>
      </c>
      <c r="C26" s="179">
        <v>-830.2714100000002</v>
      </c>
      <c r="D26" s="179">
        <v>-846.89284</v>
      </c>
      <c r="E26" s="179">
        <v>-778.4952799999996</v>
      </c>
      <c r="F26" s="192">
        <f t="shared" si="17"/>
        <v>-3237.92192</v>
      </c>
      <c r="G26" s="179">
        <v>-941.95281</v>
      </c>
      <c r="H26" s="179">
        <v>-948.51088</v>
      </c>
      <c r="I26" s="179">
        <v>-951.9795100000001</v>
      </c>
      <c r="J26" s="179">
        <v>-934.8779800000002</v>
      </c>
      <c r="K26" s="192">
        <f t="shared" si="18"/>
        <v>-3777.3211800000004</v>
      </c>
      <c r="L26" s="272">
        <f t="shared" si="1"/>
        <v>0.16658809981434036</v>
      </c>
      <c r="M26" s="17"/>
      <c r="N26" s="179">
        <v>-290.90533</v>
      </c>
      <c r="O26" s="179">
        <v>-279.94149999999996</v>
      </c>
      <c r="P26" s="179">
        <v>-322.66843000000006</v>
      </c>
      <c r="Q26" s="179">
        <v>-286.74083999999993</v>
      </c>
      <c r="R26" s="192">
        <f t="shared" si="19"/>
        <v>-1180.2561</v>
      </c>
      <c r="S26" s="179">
        <v>-344.29166</v>
      </c>
      <c r="T26" s="179">
        <v>-335.72863000000007</v>
      </c>
      <c r="U26" s="179">
        <v>-345.26318000000003</v>
      </c>
      <c r="V26" s="179">
        <v>-341.81989999999996</v>
      </c>
      <c r="W26" s="192">
        <f t="shared" si="20"/>
        <v>-1367.10337</v>
      </c>
      <c r="X26" s="272">
        <f t="shared" si="4"/>
        <v>0.15831078526092768</v>
      </c>
      <c r="Y26" s="17"/>
      <c r="Z26" s="179">
        <v>-87.30253</v>
      </c>
      <c r="AA26" s="179">
        <v>-92.55277</v>
      </c>
      <c r="AB26" s="179">
        <v>-109.65884</v>
      </c>
      <c r="AC26" s="179">
        <v>-97.0428</v>
      </c>
      <c r="AD26" s="192">
        <f t="shared" si="21"/>
        <v>-386.55694</v>
      </c>
      <c r="AE26" s="179">
        <v>-151.3988</v>
      </c>
      <c r="AF26" s="179">
        <v>-145.09978</v>
      </c>
      <c r="AG26" s="179">
        <v>-148.94785000000002</v>
      </c>
      <c r="AH26" s="179">
        <v>-153.09332999999998</v>
      </c>
      <c r="AI26" s="192">
        <f t="shared" si="22"/>
        <v>-598.53976</v>
      </c>
      <c r="AJ26" s="272">
        <f t="shared" si="7"/>
        <v>0.548387050042356</v>
      </c>
      <c r="AK26" s="17"/>
      <c r="AL26" s="179">
        <v>-344.61286</v>
      </c>
      <c r="AM26" s="179">
        <v>-371.12742</v>
      </c>
      <c r="AN26" s="179">
        <v>-367.1863699999999</v>
      </c>
      <c r="AO26" s="179">
        <v>-362.53164000000015</v>
      </c>
      <c r="AP26" s="192">
        <f t="shared" si="23"/>
        <v>-1445.45829</v>
      </c>
      <c r="AQ26" s="179">
        <v>-372.5522</v>
      </c>
      <c r="AR26" s="179">
        <v>-415.94610000000006</v>
      </c>
      <c r="AS26" s="179">
        <v>-361.5648399999999</v>
      </c>
      <c r="AT26" s="179">
        <v>-373.09059</v>
      </c>
      <c r="AU26" s="192">
        <f t="shared" si="24"/>
        <v>-1523.15373</v>
      </c>
      <c r="AV26" s="272">
        <f t="shared" si="10"/>
        <v>0.05375142301753997</v>
      </c>
      <c r="AW26" s="17"/>
      <c r="AX26" s="179">
        <v>-134.42112</v>
      </c>
      <c r="AY26" s="179">
        <v>-158.16501000000002</v>
      </c>
      <c r="AZ26" s="179">
        <v>-144.60102999999992</v>
      </c>
      <c r="BA26" s="179">
        <v>-130.10419000000002</v>
      </c>
      <c r="BB26" s="192">
        <f t="shared" si="25"/>
        <v>-567.29135</v>
      </c>
      <c r="BC26" s="179">
        <v>-173.99156</v>
      </c>
      <c r="BD26" s="179">
        <v>-165.87651</v>
      </c>
      <c r="BE26" s="179">
        <v>-202.65837999999997</v>
      </c>
      <c r="BF26" s="179">
        <v>-202.85580000000004</v>
      </c>
      <c r="BG26" s="192">
        <f t="shared" si="26"/>
        <v>-745.38225</v>
      </c>
      <c r="BH26" s="272">
        <f t="shared" si="13"/>
        <v>0.31393198574242326</v>
      </c>
      <c r="BI26" s="17"/>
      <c r="BJ26" s="179">
        <v>74.97945</v>
      </c>
      <c r="BK26" s="179">
        <v>71.51528999999998</v>
      </c>
      <c r="BL26" s="179">
        <v>97.22183000000004</v>
      </c>
      <c r="BM26" s="179">
        <v>97.92419000000001</v>
      </c>
      <c r="BN26" s="192">
        <f t="shared" si="27"/>
        <v>341.64076</v>
      </c>
      <c r="BO26" s="179">
        <v>100.28141000000001</v>
      </c>
      <c r="BP26" s="179">
        <v>114.14013999999999</v>
      </c>
      <c r="BQ26" s="179">
        <v>106.45473999999999</v>
      </c>
      <c r="BR26" s="179">
        <v>135.98164000000003</v>
      </c>
      <c r="BS26" s="192">
        <f t="shared" si="28"/>
        <v>456.85793</v>
      </c>
      <c r="BT26" s="272">
        <f t="shared" si="16"/>
        <v>0.337246556880391</v>
      </c>
      <c r="BU26" s="17"/>
      <c r="BW26" s="142"/>
    </row>
    <row r="27" spans="1:75" s="24" customFormat="1" ht="12.75" customHeight="1">
      <c r="A27" s="25" t="s">
        <v>15</v>
      </c>
      <c r="B27" s="179">
        <v>-24.166130000000003</v>
      </c>
      <c r="C27" s="179">
        <v>-24.405789999999996</v>
      </c>
      <c r="D27" s="179">
        <v>-34.06080000000001</v>
      </c>
      <c r="E27" s="179">
        <v>-40.345539999999986</v>
      </c>
      <c r="F27" s="192">
        <f t="shared" si="17"/>
        <v>-122.97825999999999</v>
      </c>
      <c r="G27" s="179">
        <v>-32.23181</v>
      </c>
      <c r="H27" s="179">
        <v>-45.23072</v>
      </c>
      <c r="I27" s="179">
        <v>-35.51829000000001</v>
      </c>
      <c r="J27" s="179">
        <v>-209.2908</v>
      </c>
      <c r="K27" s="192">
        <f t="shared" si="18"/>
        <v>-322.27162</v>
      </c>
      <c r="L27" s="272">
        <f t="shared" si="1"/>
        <v>1.6205576497829781</v>
      </c>
      <c r="M27" s="17"/>
      <c r="N27" s="179">
        <v>-6.4949200000000005</v>
      </c>
      <c r="O27" s="179">
        <v>-6.10918</v>
      </c>
      <c r="P27" s="179">
        <v>-14.68923</v>
      </c>
      <c r="Q27" s="179">
        <v>-22.06029</v>
      </c>
      <c r="R27" s="192">
        <f t="shared" si="19"/>
        <v>-49.35362</v>
      </c>
      <c r="S27" s="179">
        <v>-12.85425</v>
      </c>
      <c r="T27" s="179">
        <v>-17.00584</v>
      </c>
      <c r="U27" s="179">
        <v>-14.9424</v>
      </c>
      <c r="V27" s="179">
        <v>-17.73108</v>
      </c>
      <c r="W27" s="192">
        <f t="shared" si="20"/>
        <v>-62.53357</v>
      </c>
      <c r="X27" s="272">
        <f t="shared" si="4"/>
        <v>0.26705133281003496</v>
      </c>
      <c r="Y27" s="17"/>
      <c r="Z27" s="179">
        <v>-12.95026</v>
      </c>
      <c r="AA27" s="179">
        <v>-13.0746</v>
      </c>
      <c r="AB27" s="179">
        <v>-14.648729999999997</v>
      </c>
      <c r="AC27" s="179">
        <v>-13.457520000000002</v>
      </c>
      <c r="AD27" s="192">
        <f t="shared" si="21"/>
        <v>-54.13111</v>
      </c>
      <c r="AE27" s="179">
        <v>-14.18231</v>
      </c>
      <c r="AF27" s="179">
        <v>-23.4797</v>
      </c>
      <c r="AG27" s="179">
        <v>-15.83657999999999</v>
      </c>
      <c r="AH27" s="179">
        <v>-186.81891000000002</v>
      </c>
      <c r="AI27" s="192">
        <f t="shared" si="22"/>
        <v>-240.3175</v>
      </c>
      <c r="AJ27" s="272">
        <f t="shared" si="7"/>
        <v>3.4395450231853735</v>
      </c>
      <c r="AK27" s="17"/>
      <c r="AL27" s="179">
        <v>-2.7442699999999998</v>
      </c>
      <c r="AM27" s="179">
        <v>-2.74438</v>
      </c>
      <c r="AN27" s="179">
        <v>-2.74376</v>
      </c>
      <c r="AO27" s="179">
        <v>-2.8504600000000018</v>
      </c>
      <c r="AP27" s="192">
        <f t="shared" si="23"/>
        <v>-11.082870000000002</v>
      </c>
      <c r="AQ27" s="179">
        <v>-2.74397</v>
      </c>
      <c r="AR27" s="179">
        <v>-2.7440099999999994</v>
      </c>
      <c r="AS27" s="179">
        <v>-2.7446200000000003</v>
      </c>
      <c r="AT27" s="179">
        <v>-2.7415400000000005</v>
      </c>
      <c r="AU27" s="192">
        <f t="shared" si="24"/>
        <v>-10.97414</v>
      </c>
      <c r="AV27" s="272">
        <f t="shared" si="10"/>
        <v>-0.009810635692740356</v>
      </c>
      <c r="AW27" s="17"/>
      <c r="AX27" s="179">
        <v>-1.97668</v>
      </c>
      <c r="AY27" s="179">
        <v>-2.4776300000000004</v>
      </c>
      <c r="AZ27" s="179">
        <v>-1.9790799999999997</v>
      </c>
      <c r="BA27" s="179">
        <v>-1.9772699999999999</v>
      </c>
      <c r="BB27" s="192">
        <f t="shared" si="25"/>
        <v>-8.41066</v>
      </c>
      <c r="BC27" s="179">
        <v>-2.45128</v>
      </c>
      <c r="BD27" s="179">
        <v>-2.0011699999999997</v>
      </c>
      <c r="BE27" s="179">
        <v>-1.9946900000000003</v>
      </c>
      <c r="BF27" s="179">
        <v>-1.99927</v>
      </c>
      <c r="BG27" s="192">
        <f t="shared" si="26"/>
        <v>-8.44641</v>
      </c>
      <c r="BH27" s="272">
        <f t="shared" si="13"/>
        <v>0.004250558220163479</v>
      </c>
      <c r="BI27" s="17"/>
      <c r="BJ27" s="179">
        <v>0</v>
      </c>
      <c r="BK27" s="179">
        <v>0</v>
      </c>
      <c r="BL27" s="179">
        <v>0</v>
      </c>
      <c r="BM27" s="179">
        <v>0</v>
      </c>
      <c r="BN27" s="192">
        <f t="shared" si="27"/>
        <v>0</v>
      </c>
      <c r="BO27" s="179">
        <v>0</v>
      </c>
      <c r="BP27" s="179">
        <v>0</v>
      </c>
      <c r="BQ27" s="179">
        <v>0</v>
      </c>
      <c r="BR27" s="179">
        <v>0</v>
      </c>
      <c r="BS27" s="192">
        <f t="shared" si="28"/>
        <v>0</v>
      </c>
      <c r="BT27" s="272" t="str">
        <f t="shared" si="16"/>
        <v>-</v>
      </c>
      <c r="BU27" s="17"/>
      <c r="BW27" s="142"/>
    </row>
    <row r="28" spans="1:75" s="24" customFormat="1" ht="12.75" customHeight="1">
      <c r="A28" s="25" t="s">
        <v>16</v>
      </c>
      <c r="B28" s="179">
        <v>0.58984</v>
      </c>
      <c r="C28" s="179">
        <v>8.83919</v>
      </c>
      <c r="D28" s="179">
        <v>-1.4830400000000008</v>
      </c>
      <c r="E28" s="179">
        <v>-23.90859</v>
      </c>
      <c r="F28" s="192">
        <f t="shared" si="17"/>
        <v>-15.9626</v>
      </c>
      <c r="G28" s="179">
        <v>-90.36613</v>
      </c>
      <c r="H28" s="179">
        <v>-60.59951000000001</v>
      </c>
      <c r="I28" s="179">
        <v>-39.50422999999998</v>
      </c>
      <c r="J28" s="179">
        <v>-40.38683000000003</v>
      </c>
      <c r="K28" s="192">
        <f t="shared" si="18"/>
        <v>-230.85670000000002</v>
      </c>
      <c r="L28" s="272">
        <f t="shared" si="1"/>
        <v>13.462349491937404</v>
      </c>
      <c r="M28" s="17"/>
      <c r="N28" s="179">
        <v>-1.02563</v>
      </c>
      <c r="O28" s="179">
        <v>-0.3765400000000001</v>
      </c>
      <c r="P28" s="179">
        <v>-5.03036</v>
      </c>
      <c r="Q28" s="179">
        <v>-23.42013</v>
      </c>
      <c r="R28" s="192">
        <f t="shared" si="19"/>
        <v>-29.85266</v>
      </c>
      <c r="S28" s="179">
        <v>-90.0469</v>
      </c>
      <c r="T28" s="179">
        <v>-39.659730000000025</v>
      </c>
      <c r="U28" s="179">
        <v>-4.497499999999974</v>
      </c>
      <c r="V28" s="179">
        <v>-14.752890000000008</v>
      </c>
      <c r="W28" s="192">
        <f t="shared" si="20"/>
        <v>-148.95702</v>
      </c>
      <c r="X28" s="272">
        <f t="shared" si="4"/>
        <v>3.9897402777507933</v>
      </c>
      <c r="Y28" s="17"/>
      <c r="Z28" s="179">
        <v>0.041030000000000004</v>
      </c>
      <c r="AA28" s="179">
        <v>7.992070000000001</v>
      </c>
      <c r="AB28" s="179">
        <v>-0.5240100000000005</v>
      </c>
      <c r="AC28" s="179">
        <v>-4.5874500000000005</v>
      </c>
      <c r="AD28" s="192">
        <f t="shared" si="21"/>
        <v>2.92164</v>
      </c>
      <c r="AE28" s="179">
        <v>-0.2001</v>
      </c>
      <c r="AF28" s="179">
        <v>-20.221159999999998</v>
      </c>
      <c r="AG28" s="179">
        <v>-0.7491200000000049</v>
      </c>
      <c r="AH28" s="179">
        <v>-10.379579999999997</v>
      </c>
      <c r="AI28" s="192">
        <f t="shared" si="22"/>
        <v>-31.54996</v>
      </c>
      <c r="AJ28" s="272" t="str">
        <f t="shared" si="7"/>
        <v>-</v>
      </c>
      <c r="AK28" s="17"/>
      <c r="AL28" s="179">
        <v>1.59444</v>
      </c>
      <c r="AM28" s="179">
        <v>1.23766</v>
      </c>
      <c r="AN28" s="179">
        <v>0.09099000000000013</v>
      </c>
      <c r="AO28" s="179">
        <v>0.13863999999999965</v>
      </c>
      <c r="AP28" s="192">
        <f t="shared" si="23"/>
        <v>3.06173</v>
      </c>
      <c r="AQ28" s="179">
        <v>0.12265000000000001</v>
      </c>
      <c r="AR28" s="179">
        <v>-0.12473000000000001</v>
      </c>
      <c r="AS28" s="179">
        <v>-33.67418</v>
      </c>
      <c r="AT28" s="179">
        <v>-7.3483500000000035</v>
      </c>
      <c r="AU28" s="192">
        <f t="shared" si="24"/>
        <v>-41.02461</v>
      </c>
      <c r="AV28" s="272" t="str">
        <f t="shared" si="10"/>
        <v>-</v>
      </c>
      <c r="AW28" s="17"/>
      <c r="AX28" s="179">
        <v>-0.02</v>
      </c>
      <c r="AY28" s="179">
        <v>-0.014000000000000002</v>
      </c>
      <c r="AZ28" s="179">
        <v>3.98034</v>
      </c>
      <c r="BA28" s="179">
        <v>3.960349999999999</v>
      </c>
      <c r="BB28" s="192">
        <f t="shared" si="25"/>
        <v>7.906689999999999</v>
      </c>
      <c r="BC28" s="179">
        <v>-0.24178</v>
      </c>
      <c r="BD28" s="179">
        <v>-0.5938899999999999</v>
      </c>
      <c r="BE28" s="179">
        <v>-0.5834299999999999</v>
      </c>
      <c r="BF28" s="179">
        <v>-7.90601</v>
      </c>
      <c r="BG28" s="192">
        <f t="shared" si="26"/>
        <v>-9.32511</v>
      </c>
      <c r="BH28" s="272" t="str">
        <f t="shared" si="13"/>
        <v>-</v>
      </c>
      <c r="BI28" s="17"/>
      <c r="BJ28" s="179">
        <v>0</v>
      </c>
      <c r="BK28" s="179">
        <v>0</v>
      </c>
      <c r="BL28" s="179">
        <v>0</v>
      </c>
      <c r="BM28" s="179">
        <v>0</v>
      </c>
      <c r="BN28" s="192">
        <f t="shared" si="27"/>
        <v>0</v>
      </c>
      <c r="BO28" s="179">
        <v>0</v>
      </c>
      <c r="BP28" s="179">
        <v>0</v>
      </c>
      <c r="BQ28" s="179">
        <v>0</v>
      </c>
      <c r="BR28" s="179">
        <v>0</v>
      </c>
      <c r="BS28" s="192">
        <f t="shared" si="28"/>
        <v>0</v>
      </c>
      <c r="BT28" s="272" t="str">
        <f t="shared" si="16"/>
        <v>-</v>
      </c>
      <c r="BU28" s="17"/>
      <c r="BW28" s="142"/>
    </row>
    <row r="29" spans="1:75" s="24" customFormat="1" ht="12.75" customHeight="1">
      <c r="A29" s="25" t="s">
        <v>1</v>
      </c>
      <c r="B29" s="179">
        <v>-29.601490000000002</v>
      </c>
      <c r="C29" s="179">
        <v>-26.36518</v>
      </c>
      <c r="D29" s="179">
        <v>-45.52487</v>
      </c>
      <c r="E29" s="179">
        <v>-33.60500999999998</v>
      </c>
      <c r="F29" s="192">
        <f t="shared" si="17"/>
        <v>-135.09654999999998</v>
      </c>
      <c r="G29" s="179">
        <v>-27.79522</v>
      </c>
      <c r="H29" s="179">
        <v>-32.00707</v>
      </c>
      <c r="I29" s="179">
        <v>-33.02629999999999</v>
      </c>
      <c r="J29" s="179">
        <v>-35.9152</v>
      </c>
      <c r="K29" s="192">
        <f t="shared" si="18"/>
        <v>-128.74379</v>
      </c>
      <c r="L29" s="272">
        <f t="shared" si="1"/>
        <v>-0.04702385072009604</v>
      </c>
      <c r="M29" s="17"/>
      <c r="N29" s="179">
        <v>-5.79395</v>
      </c>
      <c r="O29" s="179">
        <v>-7.777920000000001</v>
      </c>
      <c r="P29" s="179">
        <v>-24.35341</v>
      </c>
      <c r="Q29" s="179">
        <v>-6.933799999999998</v>
      </c>
      <c r="R29" s="192">
        <f t="shared" si="19"/>
        <v>-44.85908</v>
      </c>
      <c r="S29" s="179">
        <v>-6.399640000000001</v>
      </c>
      <c r="T29" s="179">
        <v>-7.472239999999998</v>
      </c>
      <c r="U29" s="179">
        <v>-11.004110000000003</v>
      </c>
      <c r="V29" s="179">
        <v>-9.568139999999993</v>
      </c>
      <c r="W29" s="192">
        <f t="shared" si="20"/>
        <v>-34.444129999999994</v>
      </c>
      <c r="X29" s="272">
        <f t="shared" si="4"/>
        <v>-0.23217038780108742</v>
      </c>
      <c r="Y29" s="17"/>
      <c r="Z29" s="179">
        <v>-139.60475</v>
      </c>
      <c r="AA29" s="179">
        <v>-25.994879999999995</v>
      </c>
      <c r="AB29" s="179">
        <v>-29.538550000000015</v>
      </c>
      <c r="AC29" s="179">
        <v>-22.235449999999986</v>
      </c>
      <c r="AD29" s="192">
        <f t="shared" si="21"/>
        <v>-217.37363</v>
      </c>
      <c r="AE29" s="179">
        <v>-173.82878</v>
      </c>
      <c r="AF29" s="179">
        <v>-29.20415</v>
      </c>
      <c r="AG29" s="179">
        <v>-25.79546000000002</v>
      </c>
      <c r="AH29" s="179">
        <v>-32.89436999999998</v>
      </c>
      <c r="AI29" s="192">
        <f t="shared" si="22"/>
        <v>-261.72276</v>
      </c>
      <c r="AJ29" s="272">
        <f t="shared" si="7"/>
        <v>0.20402258544424182</v>
      </c>
      <c r="AK29" s="17"/>
      <c r="AL29" s="179">
        <v>0.00152</v>
      </c>
      <c r="AM29" s="179">
        <v>-0.00428</v>
      </c>
      <c r="AN29" s="179">
        <v>0.0009499999999999999</v>
      </c>
      <c r="AO29" s="179">
        <v>-0.00362</v>
      </c>
      <c r="AP29" s="192">
        <f t="shared" si="23"/>
        <v>-0.00543</v>
      </c>
      <c r="AQ29" s="179">
        <v>-0.01134</v>
      </c>
      <c r="AR29" s="179">
        <v>0.00482</v>
      </c>
      <c r="AS29" s="179">
        <v>6.000000000000016E-05</v>
      </c>
      <c r="AT29" s="179">
        <v>0.00637</v>
      </c>
      <c r="AU29" s="192">
        <f t="shared" si="24"/>
        <v>-8.99999999999998E-05</v>
      </c>
      <c r="AV29" s="272">
        <f t="shared" si="10"/>
        <v>-0.9834254143646409</v>
      </c>
      <c r="AW29" s="17"/>
      <c r="AX29" s="179">
        <v>-0.49360000000000004</v>
      </c>
      <c r="AY29" s="179">
        <v>0.045460000000000056</v>
      </c>
      <c r="AZ29" s="179">
        <v>-0.7890100000000002</v>
      </c>
      <c r="BA29" s="179">
        <v>-5.426360000000001</v>
      </c>
      <c r="BB29" s="192">
        <f t="shared" si="25"/>
        <v>-6.6635100000000005</v>
      </c>
      <c r="BC29" s="179">
        <v>-0.7208</v>
      </c>
      <c r="BD29" s="179">
        <v>-1.2771400000000002</v>
      </c>
      <c r="BE29" s="179">
        <v>-0.7683800000000001</v>
      </c>
      <c r="BF29" s="179">
        <v>0.6379000000000001</v>
      </c>
      <c r="BG29" s="192">
        <f t="shared" si="26"/>
        <v>-2.12842</v>
      </c>
      <c r="BH29" s="272">
        <f t="shared" si="13"/>
        <v>-0.6805857573561082</v>
      </c>
      <c r="BI29" s="17"/>
      <c r="BJ29" s="179">
        <v>116.28929</v>
      </c>
      <c r="BK29" s="179">
        <v>7.366439999999997</v>
      </c>
      <c r="BL29" s="179">
        <v>9.155150000000006</v>
      </c>
      <c r="BM29" s="179">
        <v>0.9942200000000128</v>
      </c>
      <c r="BN29" s="192">
        <f t="shared" si="27"/>
        <v>133.8051</v>
      </c>
      <c r="BO29" s="179">
        <v>153.16534</v>
      </c>
      <c r="BP29" s="179">
        <v>5.941640000000035</v>
      </c>
      <c r="BQ29" s="179">
        <v>4.541589999999985</v>
      </c>
      <c r="BR29" s="179">
        <v>5.903039999999976</v>
      </c>
      <c r="BS29" s="192">
        <f t="shared" si="28"/>
        <v>169.55160999999998</v>
      </c>
      <c r="BT29" s="272">
        <f t="shared" si="16"/>
        <v>0.2671535688848928</v>
      </c>
      <c r="BU29" s="17"/>
      <c r="BW29" s="142"/>
    </row>
    <row r="30" spans="1:75" s="24" customFormat="1" ht="12.75" customHeight="1">
      <c r="A30" s="45" t="s">
        <v>36</v>
      </c>
      <c r="B30" s="179">
        <v>-174.108</v>
      </c>
      <c r="C30" s="179">
        <v>-174.38799999999998</v>
      </c>
      <c r="D30" s="179">
        <v>-180.81000000000006</v>
      </c>
      <c r="E30" s="179">
        <v>-190.288</v>
      </c>
      <c r="F30" s="192">
        <f t="shared" si="17"/>
        <v>-719.594</v>
      </c>
      <c r="G30" s="179">
        <v>-168.874</v>
      </c>
      <c r="H30" s="179">
        <v>-189.96099999999998</v>
      </c>
      <c r="I30" s="179">
        <v>-198.651</v>
      </c>
      <c r="J30" s="179">
        <v>-234.745</v>
      </c>
      <c r="K30" s="192">
        <f t="shared" si="18"/>
        <v>-792.231</v>
      </c>
      <c r="L30" s="272">
        <f t="shared" si="1"/>
        <v>0.10094164209262436</v>
      </c>
      <c r="M30" s="17"/>
      <c r="N30" s="179">
        <v>0</v>
      </c>
      <c r="O30" s="179">
        <v>0</v>
      </c>
      <c r="P30" s="179">
        <v>0</v>
      </c>
      <c r="Q30" s="179">
        <v>0</v>
      </c>
      <c r="R30" s="192">
        <f t="shared" si="19"/>
        <v>0</v>
      </c>
      <c r="S30" s="179">
        <v>0</v>
      </c>
      <c r="T30" s="179">
        <v>0</v>
      </c>
      <c r="U30" s="179">
        <v>0</v>
      </c>
      <c r="V30" s="179">
        <v>0</v>
      </c>
      <c r="W30" s="192">
        <f t="shared" si="20"/>
        <v>0</v>
      </c>
      <c r="X30" s="272" t="str">
        <f t="shared" si="4"/>
        <v>-</v>
      </c>
      <c r="Y30" s="17"/>
      <c r="Z30" s="179">
        <v>0</v>
      </c>
      <c r="AA30" s="179">
        <v>0</v>
      </c>
      <c r="AB30" s="179">
        <v>0</v>
      </c>
      <c r="AC30" s="179">
        <v>0</v>
      </c>
      <c r="AD30" s="192">
        <f t="shared" si="21"/>
        <v>0</v>
      </c>
      <c r="AE30" s="179">
        <v>0</v>
      </c>
      <c r="AF30" s="179">
        <v>0</v>
      </c>
      <c r="AG30" s="179">
        <v>0</v>
      </c>
      <c r="AH30" s="179">
        <v>0</v>
      </c>
      <c r="AI30" s="192">
        <f t="shared" si="22"/>
        <v>0</v>
      </c>
      <c r="AJ30" s="272" t="str">
        <f t="shared" si="7"/>
        <v>-</v>
      </c>
      <c r="AK30" s="17"/>
      <c r="AL30" s="179">
        <v>0</v>
      </c>
      <c r="AM30" s="179">
        <v>0</v>
      </c>
      <c r="AN30" s="179">
        <v>0</v>
      </c>
      <c r="AO30" s="179">
        <v>0</v>
      </c>
      <c r="AP30" s="192">
        <f t="shared" si="23"/>
        <v>0</v>
      </c>
      <c r="AQ30" s="179">
        <v>0</v>
      </c>
      <c r="AR30" s="179">
        <v>0</v>
      </c>
      <c r="AS30" s="179">
        <v>0</v>
      </c>
      <c r="AT30" s="179">
        <v>0</v>
      </c>
      <c r="AU30" s="192">
        <f t="shared" si="24"/>
        <v>0</v>
      </c>
      <c r="AV30" s="272" t="str">
        <f t="shared" si="10"/>
        <v>-</v>
      </c>
      <c r="AW30" s="17"/>
      <c r="AX30" s="179">
        <v>-175.742</v>
      </c>
      <c r="AY30" s="179">
        <v>-179.10100000000003</v>
      </c>
      <c r="AZ30" s="179">
        <v>-189.36899999999997</v>
      </c>
      <c r="BA30" s="179">
        <v>-194.09699999999998</v>
      </c>
      <c r="BB30" s="192">
        <f t="shared" si="25"/>
        <v>-738.309</v>
      </c>
      <c r="BC30" s="179">
        <v>-167.93</v>
      </c>
      <c r="BD30" s="179">
        <v>-194.13</v>
      </c>
      <c r="BE30" s="179">
        <v>-210.21800000000002</v>
      </c>
      <c r="BF30" s="179">
        <v>-211.745</v>
      </c>
      <c r="BG30" s="192">
        <f t="shared" si="26"/>
        <v>-784.023</v>
      </c>
      <c r="BH30" s="272">
        <f t="shared" si="13"/>
        <v>0.061917164764346715</v>
      </c>
      <c r="BI30" s="17"/>
      <c r="BJ30" s="179">
        <v>1.634</v>
      </c>
      <c r="BK30" s="179">
        <v>4.713000000000001</v>
      </c>
      <c r="BL30" s="179">
        <v>8.559</v>
      </c>
      <c r="BM30" s="179">
        <v>3.8089999999999993</v>
      </c>
      <c r="BN30" s="192">
        <f t="shared" si="27"/>
        <v>18.715</v>
      </c>
      <c r="BO30" s="179">
        <v>-0.944</v>
      </c>
      <c r="BP30" s="179">
        <v>4.1690000000000005</v>
      </c>
      <c r="BQ30" s="179">
        <v>11.567</v>
      </c>
      <c r="BR30" s="179">
        <v>-23</v>
      </c>
      <c r="BS30" s="192">
        <f t="shared" si="28"/>
        <v>-8.207999999999998</v>
      </c>
      <c r="BT30" s="272" t="str">
        <f t="shared" si="16"/>
        <v>-</v>
      </c>
      <c r="BU30" s="17"/>
      <c r="BW30" s="142"/>
    </row>
    <row r="31" spans="1:75" s="76" customFormat="1" ht="12.75" customHeight="1" thickBot="1">
      <c r="A31" s="106" t="s">
        <v>17</v>
      </c>
      <c r="B31" s="181">
        <f>SUM(B19:B30)</f>
        <v>-22460.615410000002</v>
      </c>
      <c r="C31" s="181">
        <f>SUM(C19:C30)</f>
        <v>-23234.68889</v>
      </c>
      <c r="D31" s="181">
        <f>SUM(D19:D30)</f>
        <v>-23474.24595</v>
      </c>
      <c r="E31" s="181">
        <f>SUM(E19:E30)</f>
        <v>-25144.201420000012</v>
      </c>
      <c r="F31" s="36">
        <f>SUM(B31:E31)</f>
        <v>-94313.75167000001</v>
      </c>
      <c r="G31" s="181">
        <f>SUM(G19:G30)</f>
        <v>-27169.664389999998</v>
      </c>
      <c r="H31" s="181">
        <f>SUM(H19:H30)</f>
        <v>-24160.05531</v>
      </c>
      <c r="I31" s="181">
        <f>SUM(I19:I30)</f>
        <v>-23710.80843</v>
      </c>
      <c r="J31" s="181">
        <f>SUM(J19:J30)</f>
        <v>-25599.34245000001</v>
      </c>
      <c r="K31" s="36">
        <f>SUM(G31:J31)</f>
        <v>-100639.87058000002</v>
      </c>
      <c r="L31" s="274">
        <f t="shared" si="1"/>
        <v>0.06707525464722089</v>
      </c>
      <c r="M31" s="106"/>
      <c r="N31" s="181">
        <f>SUM(N19:N30)</f>
        <v>-10749.200719999997</v>
      </c>
      <c r="O31" s="181">
        <f>SUM(O19:O30)</f>
        <v>-10663.557299999999</v>
      </c>
      <c r="P31" s="181">
        <f>SUM(P19:P30)</f>
        <v>-11142.737640000001</v>
      </c>
      <c r="Q31" s="181">
        <f>SUM(Q19:Q30)</f>
        <v>-11684.067790000001</v>
      </c>
      <c r="R31" s="36">
        <f>SUM(N31:Q31)</f>
        <v>-44239.563449999994</v>
      </c>
      <c r="S31" s="181">
        <f>SUM(S19:S30)</f>
        <v>-11823.49274</v>
      </c>
      <c r="T31" s="181">
        <f>SUM(T19:T30)</f>
        <v>-11469.674849999996</v>
      </c>
      <c r="U31" s="181">
        <f>SUM(U19:U30)</f>
        <v>-11763.671450000002</v>
      </c>
      <c r="V31" s="181">
        <f>SUM(V19:V30)</f>
        <v>-11816.366179999997</v>
      </c>
      <c r="W31" s="36">
        <f>SUM(S31:V31)</f>
        <v>-46873.205219999996</v>
      </c>
      <c r="X31" s="274">
        <f t="shared" si="4"/>
        <v>0.059531368861190745</v>
      </c>
      <c r="Y31" s="106"/>
      <c r="Z31" s="181">
        <f>SUM(Z19:Z30)</f>
        <v>-10413.033830000002</v>
      </c>
      <c r="AA31" s="181">
        <f>SUM(AA19:AA30)</f>
        <v>-10508.27053</v>
      </c>
      <c r="AB31" s="181">
        <f>SUM(AB19:AB30)</f>
        <v>-10176.037659999998</v>
      </c>
      <c r="AC31" s="181">
        <f>SUM(AC19:AC30)</f>
        <v>-10471.168969999997</v>
      </c>
      <c r="AD31" s="36">
        <f>SUM(Z31:AC31)</f>
        <v>-41568.510989999995</v>
      </c>
      <c r="AE31" s="181">
        <f>SUM(AE19:AE30)</f>
        <v>-13531.9426</v>
      </c>
      <c r="AF31" s="181">
        <f>SUM(AF19:AF30)</f>
        <v>-10433.159239999999</v>
      </c>
      <c r="AG31" s="181">
        <f>SUM(AG19:AG30)</f>
        <v>-9671.82536</v>
      </c>
      <c r="AH31" s="181">
        <f>SUM(AH19:AH30)</f>
        <v>-11303.604039999998</v>
      </c>
      <c r="AI31" s="36">
        <f>SUM(AE31:AH31)</f>
        <v>-44940.53124</v>
      </c>
      <c r="AJ31" s="274">
        <f t="shared" si="7"/>
        <v>0.08111958233989179</v>
      </c>
      <c r="AK31" s="106"/>
      <c r="AL31" s="181">
        <f>SUM(AL19:AL30)</f>
        <v>-1232.0362199999997</v>
      </c>
      <c r="AM31" s="181">
        <f>SUM(AM19:AM30)</f>
        <v>-1307.1697900000001</v>
      </c>
      <c r="AN31" s="181">
        <f>SUM(AN19:AN30)</f>
        <v>-1296.5974899999997</v>
      </c>
      <c r="AO31" s="181">
        <f>SUM(AO19:AO30)</f>
        <v>-1422.42204</v>
      </c>
      <c r="AP31" s="36">
        <f>SUM(AL31:AO31)</f>
        <v>-5258.2255399999995</v>
      </c>
      <c r="AQ31" s="181">
        <f>SUM(AQ19:AQ30)</f>
        <v>-1419.59288</v>
      </c>
      <c r="AR31" s="181">
        <f>SUM(AR19:AR30)</f>
        <v>-1461.9510299999997</v>
      </c>
      <c r="AS31" s="181">
        <f>SUM(AS19:AS30)</f>
        <v>-1402.2534699999999</v>
      </c>
      <c r="AT31" s="181">
        <f>SUM(AT19:AT30)</f>
        <v>-1464.0536999999997</v>
      </c>
      <c r="AU31" s="36">
        <f>SUM(AQ31:AT31)</f>
        <v>-5747.851079999999</v>
      </c>
      <c r="AV31" s="274">
        <f t="shared" si="10"/>
        <v>0.09311611612612554</v>
      </c>
      <c r="AW31" s="106"/>
      <c r="AX31" s="181">
        <f>SUM(AX19:AX30)</f>
        <v>-308.61893</v>
      </c>
      <c r="AY31" s="181">
        <f>SUM(AY19:AY30)</f>
        <v>-1023.6055799999999</v>
      </c>
      <c r="AZ31" s="181">
        <f>SUM(AZ19:AZ30)</f>
        <v>-1070.6242</v>
      </c>
      <c r="BA31" s="181">
        <f>SUM(BA19:BA30)</f>
        <v>-1207.91377</v>
      </c>
      <c r="BB31" s="36">
        <f>SUM(AX31:BA31)</f>
        <v>-3610.7624800000003</v>
      </c>
      <c r="BC31" s="181">
        <f>SUM(BC19:BC30)</f>
        <v>-810.6455699999999</v>
      </c>
      <c r="BD31" s="181">
        <f>SUM(BD19:BD30)</f>
        <v>-1055.12441</v>
      </c>
      <c r="BE31" s="181">
        <f>SUM(BE19:BE30)</f>
        <v>-1123.0707599999998</v>
      </c>
      <c r="BF31" s="181">
        <f>SUM(BF19:BF30)</f>
        <v>-1298.3795800000003</v>
      </c>
      <c r="BG31" s="36">
        <f>SUM(BC31:BF31)</f>
        <v>-4287.22032</v>
      </c>
      <c r="BH31" s="274">
        <f t="shared" si="13"/>
        <v>0.1873448734850042</v>
      </c>
      <c r="BI31" s="106"/>
      <c r="BJ31" s="181">
        <f>SUM(BJ19:BJ30)</f>
        <v>242.27428999999998</v>
      </c>
      <c r="BK31" s="181">
        <f>SUM(BK19:BK30)</f>
        <v>267.91431000000006</v>
      </c>
      <c r="BL31" s="181">
        <f>SUM(BL19:BL30)</f>
        <v>211.75104000000007</v>
      </c>
      <c r="BM31" s="181">
        <f>SUM(BM19:BM30)</f>
        <v>-358.62885</v>
      </c>
      <c r="BN31" s="36">
        <f>SUM(BJ31:BM31)</f>
        <v>363.31079000000017</v>
      </c>
      <c r="BO31" s="181">
        <f>SUM(BO19:BO30)</f>
        <v>416.00939999999997</v>
      </c>
      <c r="BP31" s="181">
        <f>SUM(BP19:BP30)</f>
        <v>259.85422000000005</v>
      </c>
      <c r="BQ31" s="181">
        <f>SUM(BQ19:BQ30)</f>
        <v>250.01261</v>
      </c>
      <c r="BR31" s="181">
        <f>SUM(BR19:BR30)</f>
        <v>283.06104999999997</v>
      </c>
      <c r="BS31" s="36">
        <f>SUM(BO31:BR31)</f>
        <v>1208.93728</v>
      </c>
      <c r="BT31" s="274">
        <f t="shared" si="16"/>
        <v>2.3275567730867546</v>
      </c>
      <c r="BW31" s="142"/>
    </row>
    <row r="32" spans="1:75" s="76" customFormat="1" ht="12.75" customHeight="1">
      <c r="A32" s="200" t="s">
        <v>59</v>
      </c>
      <c r="B32" s="201">
        <f>B16+B31</f>
        <v>2606.666949999999</v>
      </c>
      <c r="C32" s="201">
        <f>C16+C31</f>
        <v>2732.7366799999945</v>
      </c>
      <c r="D32" s="201">
        <f>D16+D31</f>
        <v>2318.9045600000027</v>
      </c>
      <c r="E32" s="201">
        <f>E16+E31</f>
        <v>1189.4313499999953</v>
      </c>
      <c r="F32" s="204">
        <f t="shared" si="17"/>
        <v>8847.739539999991</v>
      </c>
      <c r="G32" s="201">
        <f>G16+G31</f>
        <v>2794.1318699999974</v>
      </c>
      <c r="H32" s="201">
        <f>H16+H31</f>
        <v>2978.8443399999996</v>
      </c>
      <c r="I32" s="201">
        <f>I16+I31</f>
        <v>2159.394839999997</v>
      </c>
      <c r="J32" s="201">
        <f>J16+J31</f>
        <v>2263.6029599999965</v>
      </c>
      <c r="K32" s="204">
        <f>SUM(G32:J32)</f>
        <v>10195.97400999999</v>
      </c>
      <c r="L32" s="197">
        <f t="shared" si="1"/>
        <v>0.15238179920472666</v>
      </c>
      <c r="M32" s="202"/>
      <c r="N32" s="201">
        <f>N16+N31</f>
        <v>913.2098400000013</v>
      </c>
      <c r="O32" s="201">
        <f>O16+O31</f>
        <v>1430.1695200000013</v>
      </c>
      <c r="P32" s="201">
        <f>P16+P31</f>
        <v>1508.7778700000017</v>
      </c>
      <c r="Q32" s="201">
        <f>Q16+Q31</f>
        <v>1123.8706300000013</v>
      </c>
      <c r="R32" s="204">
        <f>SUM(N32:Q32)</f>
        <v>4976.027860000006</v>
      </c>
      <c r="S32" s="201">
        <f>S16+S31</f>
        <v>1284.3031100000007</v>
      </c>
      <c r="T32" s="201">
        <f>T16+T31</f>
        <v>1875.751480000008</v>
      </c>
      <c r="U32" s="201">
        <f>U16+U31</f>
        <v>1396.3587200000002</v>
      </c>
      <c r="V32" s="201">
        <f>V16+V31</f>
        <v>1227.134829999999</v>
      </c>
      <c r="W32" s="204">
        <f>SUM(S32:V32)</f>
        <v>5783.548140000008</v>
      </c>
      <c r="X32" s="197">
        <f t="shared" si="4"/>
        <v>0.1622821058722934</v>
      </c>
      <c r="Y32" s="202"/>
      <c r="Z32" s="201">
        <f>Z16+Z31</f>
        <v>883.5996099999957</v>
      </c>
      <c r="AA32" s="201">
        <f>AA16+AA31</f>
        <v>1039.0892700000004</v>
      </c>
      <c r="AB32" s="201">
        <f>AB16+AB31</f>
        <v>775.5195600000043</v>
      </c>
      <c r="AC32" s="201">
        <f>AC16+AC31</f>
        <v>617.4488000000038</v>
      </c>
      <c r="AD32" s="204">
        <f>SUM(Z32:AC32)</f>
        <v>3315.657240000004</v>
      </c>
      <c r="AE32" s="201">
        <f>AE16+AE31</f>
        <v>1064.9676199999994</v>
      </c>
      <c r="AF32" s="201">
        <f>AF16+AF31</f>
        <v>934.697030000003</v>
      </c>
      <c r="AG32" s="201">
        <f>AG16+AG31</f>
        <v>771.4025799999981</v>
      </c>
      <c r="AH32" s="201">
        <f>AH16+AH31</f>
        <v>1018.6247600000042</v>
      </c>
      <c r="AI32" s="204">
        <f>SUM(AE32:AH32)</f>
        <v>3789.691990000005</v>
      </c>
      <c r="AJ32" s="197">
        <f t="shared" si="7"/>
        <v>0.14296856269739153</v>
      </c>
      <c r="AK32" s="202"/>
      <c r="AL32" s="201">
        <f>AL16+AL31</f>
        <v>631.4159100000002</v>
      </c>
      <c r="AM32" s="201">
        <f>AM16+AM31</f>
        <v>672.9791499999997</v>
      </c>
      <c r="AN32" s="201">
        <f>AN16+AN31</f>
        <v>695.9398900000006</v>
      </c>
      <c r="AO32" s="201">
        <f>AO16+AO31</f>
        <v>588.1070399999996</v>
      </c>
      <c r="AP32" s="204">
        <f>SUM(AL32:AO32)</f>
        <v>2588.4419900000003</v>
      </c>
      <c r="AQ32" s="201">
        <f>AQ16+AQ31</f>
        <v>528.2009000000003</v>
      </c>
      <c r="AR32" s="201">
        <f>AR16+AR31</f>
        <v>505.35335000000055</v>
      </c>
      <c r="AS32" s="201">
        <f>AS16+AS31</f>
        <v>598.9021599999994</v>
      </c>
      <c r="AT32" s="201">
        <f>AT16+AT31</f>
        <v>633.7707500000004</v>
      </c>
      <c r="AU32" s="204">
        <f>SUM(AQ32:AT32)</f>
        <v>2266.2271600000004</v>
      </c>
      <c r="AV32" s="197">
        <f t="shared" si="10"/>
        <v>-0.12448215229270015</v>
      </c>
      <c r="AW32" s="202"/>
      <c r="AX32" s="201">
        <f>AX16+AX31</f>
        <v>249.4884699999999</v>
      </c>
      <c r="AY32" s="201">
        <f>AY16+AY31</f>
        <v>-396.8556699999999</v>
      </c>
      <c r="AZ32" s="201">
        <f>AZ16+AZ31</f>
        <v>-458.25846</v>
      </c>
      <c r="BA32" s="201">
        <f>BA16+BA31</f>
        <v>-407.23304999999993</v>
      </c>
      <c r="BB32" s="204">
        <f>SUM(AX32:BA32)</f>
        <v>-1012.85871</v>
      </c>
      <c r="BC32" s="201">
        <f>BC16+BC31</f>
        <v>-74.17319999999984</v>
      </c>
      <c r="BD32" s="201">
        <f>BD16+BD31</f>
        <v>-318.46979999999996</v>
      </c>
      <c r="BE32" s="201">
        <f>BE16+BE31</f>
        <v>-440.3869099999997</v>
      </c>
      <c r="BF32" s="201">
        <f>BF16+BF31</f>
        <v>-543.6472000000002</v>
      </c>
      <c r="BG32" s="204">
        <f>SUM(BC32:BF32)</f>
        <v>-1376.6771099999996</v>
      </c>
      <c r="BH32" s="197">
        <f t="shared" si="13"/>
        <v>0.3591995570635905</v>
      </c>
      <c r="BI32" s="202"/>
      <c r="BJ32" s="201">
        <f>BJ16+BJ31</f>
        <v>-71.04688000000002</v>
      </c>
      <c r="BK32" s="201">
        <f>BK16+BK31</f>
        <v>-12.64558999999997</v>
      </c>
      <c r="BL32" s="201">
        <f>BL16+BL31</f>
        <v>-203.0742999999999</v>
      </c>
      <c r="BM32" s="201">
        <f>BM16+BM31</f>
        <v>-732.76207</v>
      </c>
      <c r="BN32" s="204">
        <f>SUM(BJ32:BM32)</f>
        <v>-1019.52884</v>
      </c>
      <c r="BO32" s="201">
        <f>BO16+BO31</f>
        <v>-9.16656000000006</v>
      </c>
      <c r="BP32" s="201">
        <f>BP16+BP31</f>
        <v>-18.487719999999968</v>
      </c>
      <c r="BQ32" s="201">
        <f>BQ16+BQ31</f>
        <v>-166.8817100000001</v>
      </c>
      <c r="BR32" s="201">
        <f>BR16+BR31</f>
        <v>-72.28017999999992</v>
      </c>
      <c r="BS32" s="204">
        <f>SUM(BO32:BR32)</f>
        <v>-266.81617000000006</v>
      </c>
      <c r="BT32" s="197">
        <f t="shared" si="16"/>
        <v>-0.7382946322538555</v>
      </c>
      <c r="BU32" s="136"/>
      <c r="BW32" s="142"/>
    </row>
    <row r="33" spans="1:75" s="28" customFormat="1" ht="12.75" customHeight="1" thickBot="1">
      <c r="A33" s="28" t="s">
        <v>19</v>
      </c>
      <c r="B33" s="179">
        <v>-866.6765300000001</v>
      </c>
      <c r="C33" s="179">
        <v>-874.5458599999998</v>
      </c>
      <c r="D33" s="179">
        <v>-631.9002</v>
      </c>
      <c r="E33" s="179">
        <v>128.14750000000004</v>
      </c>
      <c r="F33" s="192">
        <f t="shared" si="17"/>
        <v>-2244.97509</v>
      </c>
      <c r="G33" s="179">
        <v>-857.5378499999999</v>
      </c>
      <c r="H33" s="179">
        <v>-867.0640599999999</v>
      </c>
      <c r="I33" s="179">
        <v>-719.5704800000003</v>
      </c>
      <c r="J33" s="179">
        <v>-764.6478899999997</v>
      </c>
      <c r="K33" s="192">
        <f>SUM(G33:J33)</f>
        <v>-3208.82028</v>
      </c>
      <c r="L33" s="272">
        <f t="shared" si="1"/>
        <v>0.4293344698091951</v>
      </c>
      <c r="M33" s="32"/>
      <c r="N33" s="179">
        <v>-268.14593</v>
      </c>
      <c r="O33" s="179">
        <v>-460.7819099999999</v>
      </c>
      <c r="P33" s="179">
        <v>-426.0524100000001</v>
      </c>
      <c r="Q33" s="179">
        <v>-372.8087599999999</v>
      </c>
      <c r="R33" s="192">
        <f>SUM(N33:Q33)</f>
        <v>-1527.78901</v>
      </c>
      <c r="S33" s="179">
        <v>-362.19408000000004</v>
      </c>
      <c r="T33" s="179">
        <v>-532.15491</v>
      </c>
      <c r="U33" s="179">
        <v>-377.5453100000002</v>
      </c>
      <c r="V33" s="179">
        <v>-387.8856099999998</v>
      </c>
      <c r="W33" s="192">
        <f>SUM(S33:V33)</f>
        <v>-1659.77991</v>
      </c>
      <c r="X33" s="272">
        <f t="shared" si="4"/>
        <v>0.08639340847202456</v>
      </c>
      <c r="Y33" s="32"/>
      <c r="Z33" s="179">
        <v>-254.83584</v>
      </c>
      <c r="AA33" s="179">
        <v>-307.61207</v>
      </c>
      <c r="AB33" s="179">
        <v>-245.086</v>
      </c>
      <c r="AC33" s="179">
        <v>-188.2346</v>
      </c>
      <c r="AD33" s="192">
        <f>SUM(Z33:AC33)</f>
        <v>-995.76851</v>
      </c>
      <c r="AE33" s="179">
        <v>-325.90402</v>
      </c>
      <c r="AF33" s="179">
        <v>-272.9781</v>
      </c>
      <c r="AG33" s="179">
        <v>-224.33455000000004</v>
      </c>
      <c r="AH33" s="179">
        <v>-345.53835000000004</v>
      </c>
      <c r="AI33" s="192">
        <f>SUM(AE33:AH33)</f>
        <v>-1168.75502</v>
      </c>
      <c r="AJ33" s="272">
        <f t="shared" si="7"/>
        <v>0.17372161126083419</v>
      </c>
      <c r="AK33" s="32"/>
      <c r="AL33" s="179">
        <v>-225.27317000000002</v>
      </c>
      <c r="AM33" s="179">
        <v>-253.91098000000002</v>
      </c>
      <c r="AN33" s="179">
        <v>-258.31908</v>
      </c>
      <c r="AO33" s="179">
        <v>-229.87577999999996</v>
      </c>
      <c r="AP33" s="192">
        <f>SUM(AL33:AO33)</f>
        <v>-967.37901</v>
      </c>
      <c r="AQ33" s="179">
        <v>-199.14292</v>
      </c>
      <c r="AR33" s="179">
        <v>-176.12179000000003</v>
      </c>
      <c r="AS33" s="179">
        <v>-224.59429</v>
      </c>
      <c r="AT33" s="179">
        <v>-216.9374499999999</v>
      </c>
      <c r="AU33" s="192">
        <f>SUM(AQ33:AT33)</f>
        <v>-816.7964499999999</v>
      </c>
      <c r="AV33" s="272">
        <f t="shared" si="10"/>
        <v>-0.15566035487993488</v>
      </c>
      <c r="AW33" s="32"/>
      <c r="AX33" s="179">
        <v>-118.42159</v>
      </c>
      <c r="AY33" s="179">
        <v>148.3365</v>
      </c>
      <c r="AZ33" s="179">
        <v>146.94128999999998</v>
      </c>
      <c r="BA33" s="179">
        <v>178.74149</v>
      </c>
      <c r="BB33" s="192">
        <f>SUM(AX33:BA33)</f>
        <v>355.59769</v>
      </c>
      <c r="BC33" s="179">
        <v>25.034779999999998</v>
      </c>
      <c r="BD33" s="179">
        <v>113.17435000000002</v>
      </c>
      <c r="BE33" s="179">
        <v>86.29287</v>
      </c>
      <c r="BF33" s="179">
        <v>149.22878000000003</v>
      </c>
      <c r="BG33" s="192">
        <f>SUM(BC33:BF33)</f>
        <v>373.73078000000004</v>
      </c>
      <c r="BH33" s="272">
        <f t="shared" si="13"/>
        <v>0.050993272762823734</v>
      </c>
      <c r="BI33" s="32"/>
      <c r="BJ33" s="179">
        <v>0</v>
      </c>
      <c r="BK33" s="179">
        <v>-0.5774</v>
      </c>
      <c r="BL33" s="179">
        <v>150.616</v>
      </c>
      <c r="BM33" s="179">
        <v>740.32515</v>
      </c>
      <c r="BN33" s="192">
        <f>SUM(BJ33:BM33)</f>
        <v>890.36375</v>
      </c>
      <c r="BO33" s="179">
        <v>4.6683900000000005</v>
      </c>
      <c r="BP33" s="179">
        <v>1.0163899999999995</v>
      </c>
      <c r="BQ33" s="179">
        <v>20.6108</v>
      </c>
      <c r="BR33" s="179">
        <v>36.48474</v>
      </c>
      <c r="BS33" s="192">
        <f>SUM(BO33:BR33)</f>
        <v>62.78032</v>
      </c>
      <c r="BT33" s="272">
        <f t="shared" si="16"/>
        <v>-0.9294891329526838</v>
      </c>
      <c r="BU33" s="32"/>
      <c r="BW33" s="142"/>
    </row>
    <row r="34" spans="1:75" s="76" customFormat="1" ht="12.75" customHeight="1" thickBot="1">
      <c r="A34" s="72" t="s">
        <v>55</v>
      </c>
      <c r="B34" s="182">
        <f aca="true" t="shared" si="29" ref="B34:K34">SUM(B32:B33)</f>
        <v>1739.9904199999987</v>
      </c>
      <c r="C34" s="182">
        <f t="shared" si="29"/>
        <v>1858.1908199999948</v>
      </c>
      <c r="D34" s="182">
        <f t="shared" si="29"/>
        <v>1687.0043600000026</v>
      </c>
      <c r="E34" s="182">
        <f t="shared" si="29"/>
        <v>1317.5788499999953</v>
      </c>
      <c r="F34" s="29">
        <f t="shared" si="29"/>
        <v>6602.7644499999915</v>
      </c>
      <c r="G34" s="182">
        <f t="shared" si="29"/>
        <v>1936.5940199999975</v>
      </c>
      <c r="H34" s="182">
        <f t="shared" si="29"/>
        <v>2111.78028</v>
      </c>
      <c r="I34" s="182">
        <f t="shared" si="29"/>
        <v>1439.824359999997</v>
      </c>
      <c r="J34" s="182">
        <f t="shared" si="29"/>
        <v>1498.9550699999968</v>
      </c>
      <c r="K34" s="29">
        <f t="shared" si="29"/>
        <v>6987.153729999991</v>
      </c>
      <c r="L34" s="275">
        <f t="shared" si="1"/>
        <v>0.05821641570145667</v>
      </c>
      <c r="M34" s="31"/>
      <c r="N34" s="182">
        <f aca="true" t="shared" si="30" ref="N34:W34">SUM(N32:N33)</f>
        <v>645.0639100000013</v>
      </c>
      <c r="O34" s="182">
        <f t="shared" si="30"/>
        <v>969.3876100000014</v>
      </c>
      <c r="P34" s="182">
        <f t="shared" si="30"/>
        <v>1082.7254600000015</v>
      </c>
      <c r="Q34" s="182">
        <f t="shared" si="30"/>
        <v>751.0618700000014</v>
      </c>
      <c r="R34" s="29">
        <f t="shared" si="30"/>
        <v>3448.2388500000056</v>
      </c>
      <c r="S34" s="182">
        <f t="shared" si="30"/>
        <v>922.1090300000008</v>
      </c>
      <c r="T34" s="182">
        <f t="shared" si="30"/>
        <v>1343.5965700000081</v>
      </c>
      <c r="U34" s="182">
        <f t="shared" si="30"/>
        <v>1018.81341</v>
      </c>
      <c r="V34" s="182">
        <f t="shared" si="30"/>
        <v>839.2492199999992</v>
      </c>
      <c r="W34" s="29">
        <f t="shared" si="30"/>
        <v>4123.768230000008</v>
      </c>
      <c r="X34" s="275">
        <f t="shared" si="4"/>
        <v>0.1959056229530043</v>
      </c>
      <c r="Y34" s="31"/>
      <c r="Z34" s="182">
        <f aca="true" t="shared" si="31" ref="Z34:AI34">SUM(Z32:Z33)</f>
        <v>628.7637699999957</v>
      </c>
      <c r="AA34" s="182">
        <f t="shared" si="31"/>
        <v>731.4772000000004</v>
      </c>
      <c r="AB34" s="182">
        <f t="shared" si="31"/>
        <v>530.4335600000043</v>
      </c>
      <c r="AC34" s="182">
        <f t="shared" si="31"/>
        <v>429.21420000000376</v>
      </c>
      <c r="AD34" s="29">
        <f t="shared" si="31"/>
        <v>2319.888730000004</v>
      </c>
      <c r="AE34" s="182">
        <f t="shared" si="31"/>
        <v>739.0635999999995</v>
      </c>
      <c r="AF34" s="182">
        <f t="shared" si="31"/>
        <v>661.718930000003</v>
      </c>
      <c r="AG34" s="182">
        <f t="shared" si="31"/>
        <v>547.0680299999981</v>
      </c>
      <c r="AH34" s="182">
        <f t="shared" si="31"/>
        <v>673.0864100000042</v>
      </c>
      <c r="AI34" s="29">
        <f t="shared" si="31"/>
        <v>2620.9369700000047</v>
      </c>
      <c r="AJ34" s="275">
        <f t="shared" si="7"/>
        <v>0.12976839626269487</v>
      </c>
      <c r="AK34" s="31"/>
      <c r="AL34" s="182">
        <f aca="true" t="shared" si="32" ref="AL34:AU34">SUM(AL32:AL33)</f>
        <v>406.1427400000001</v>
      </c>
      <c r="AM34" s="182">
        <f t="shared" si="32"/>
        <v>419.06816999999967</v>
      </c>
      <c r="AN34" s="182">
        <f t="shared" si="32"/>
        <v>437.6208100000006</v>
      </c>
      <c r="AO34" s="182">
        <f t="shared" si="32"/>
        <v>358.2312599999997</v>
      </c>
      <c r="AP34" s="29">
        <f t="shared" si="32"/>
        <v>1621.0629800000002</v>
      </c>
      <c r="AQ34" s="182">
        <f t="shared" si="32"/>
        <v>329.05798000000027</v>
      </c>
      <c r="AR34" s="182">
        <f t="shared" si="32"/>
        <v>329.2315600000005</v>
      </c>
      <c r="AS34" s="182">
        <f t="shared" si="32"/>
        <v>374.3078699999994</v>
      </c>
      <c r="AT34" s="182">
        <f t="shared" si="32"/>
        <v>416.83330000000046</v>
      </c>
      <c r="AU34" s="29">
        <f t="shared" si="32"/>
        <v>1449.4307100000005</v>
      </c>
      <c r="AV34" s="275">
        <f t="shared" si="10"/>
        <v>-0.1058763737853045</v>
      </c>
      <c r="AW34" s="31"/>
      <c r="AX34" s="182">
        <f aca="true" t="shared" si="33" ref="AX34:BG34">SUM(AX32:AX33)</f>
        <v>131.0668799999999</v>
      </c>
      <c r="AY34" s="182">
        <f t="shared" si="33"/>
        <v>-248.51916999999992</v>
      </c>
      <c r="AZ34" s="182">
        <f t="shared" si="33"/>
        <v>-311.31717000000003</v>
      </c>
      <c r="BA34" s="182">
        <f t="shared" si="33"/>
        <v>-228.49155999999994</v>
      </c>
      <c r="BB34" s="29">
        <f t="shared" si="33"/>
        <v>-657.2610199999999</v>
      </c>
      <c r="BC34" s="182">
        <f t="shared" si="33"/>
        <v>-49.13841999999984</v>
      </c>
      <c r="BD34" s="182">
        <f t="shared" si="33"/>
        <v>-205.29544999999996</v>
      </c>
      <c r="BE34" s="182">
        <f t="shared" si="33"/>
        <v>-354.0940399999997</v>
      </c>
      <c r="BF34" s="182">
        <f t="shared" si="33"/>
        <v>-394.4184200000002</v>
      </c>
      <c r="BG34" s="29">
        <f t="shared" si="33"/>
        <v>-1002.9463299999995</v>
      </c>
      <c r="BH34" s="275">
        <f t="shared" si="13"/>
        <v>0.5259482906806183</v>
      </c>
      <c r="BI34" s="31"/>
      <c r="BJ34" s="182">
        <f aca="true" t="shared" si="34" ref="BJ34:BS34">SUM(BJ32:BJ33)</f>
        <v>-71.04688000000002</v>
      </c>
      <c r="BK34" s="182">
        <f t="shared" si="34"/>
        <v>-13.222989999999971</v>
      </c>
      <c r="BL34" s="182">
        <f t="shared" si="34"/>
        <v>-52.458299999999895</v>
      </c>
      <c r="BM34" s="182">
        <f t="shared" si="34"/>
        <v>7.563080000000014</v>
      </c>
      <c r="BN34" s="29">
        <f t="shared" si="34"/>
        <v>-129.16508999999996</v>
      </c>
      <c r="BO34" s="182">
        <f t="shared" si="34"/>
        <v>-4.49817000000006</v>
      </c>
      <c r="BP34" s="182">
        <f t="shared" si="34"/>
        <v>-17.471329999999966</v>
      </c>
      <c r="BQ34" s="182">
        <f t="shared" si="34"/>
        <v>-146.2709100000001</v>
      </c>
      <c r="BR34" s="182">
        <f t="shared" si="34"/>
        <v>-35.795439999999914</v>
      </c>
      <c r="BS34" s="29">
        <f t="shared" si="34"/>
        <v>-204.03585000000004</v>
      </c>
      <c r="BT34" s="275">
        <f t="shared" si="16"/>
        <v>0.5796516690384383</v>
      </c>
      <c r="BW34" s="142"/>
    </row>
    <row r="35" spans="1:75" s="76" customFormat="1" ht="12.75" customHeight="1">
      <c r="A35" s="163" t="s">
        <v>56</v>
      </c>
      <c r="B35" s="183"/>
      <c r="C35" s="183"/>
      <c r="D35" s="183"/>
      <c r="E35" s="183"/>
      <c r="F35" s="193"/>
      <c r="G35" s="183"/>
      <c r="H35" s="183"/>
      <c r="I35" s="183"/>
      <c r="J35" s="183"/>
      <c r="K35" s="193"/>
      <c r="L35" s="276"/>
      <c r="N35" s="183"/>
      <c r="O35" s="183"/>
      <c r="P35" s="183"/>
      <c r="Q35" s="183"/>
      <c r="R35" s="193"/>
      <c r="S35" s="183"/>
      <c r="T35" s="183"/>
      <c r="U35" s="183"/>
      <c r="V35" s="183"/>
      <c r="W35" s="193"/>
      <c r="X35" s="276"/>
      <c r="Z35" s="183"/>
      <c r="AA35" s="183"/>
      <c r="AB35" s="183"/>
      <c r="AC35" s="183"/>
      <c r="AD35" s="193"/>
      <c r="AE35" s="183"/>
      <c r="AF35" s="183"/>
      <c r="AG35" s="183"/>
      <c r="AH35" s="183"/>
      <c r="AI35" s="193"/>
      <c r="AJ35" s="276"/>
      <c r="AL35" s="183"/>
      <c r="AM35" s="183"/>
      <c r="AN35" s="183"/>
      <c r="AO35" s="183"/>
      <c r="AP35" s="193"/>
      <c r="AQ35" s="183"/>
      <c r="AR35" s="183"/>
      <c r="AS35" s="183"/>
      <c r="AT35" s="183"/>
      <c r="AU35" s="193"/>
      <c r="AV35" s="276"/>
      <c r="AX35" s="183"/>
      <c r="AY35" s="183"/>
      <c r="AZ35" s="183"/>
      <c r="BA35" s="183"/>
      <c r="BB35" s="193"/>
      <c r="BC35" s="183"/>
      <c r="BD35" s="183"/>
      <c r="BE35" s="183"/>
      <c r="BF35" s="183"/>
      <c r="BG35" s="193"/>
      <c r="BH35" s="276"/>
      <c r="BJ35" s="183"/>
      <c r="BK35" s="183"/>
      <c r="BL35" s="183"/>
      <c r="BM35" s="183"/>
      <c r="BN35" s="193"/>
      <c r="BO35" s="183"/>
      <c r="BP35" s="183"/>
      <c r="BQ35" s="183"/>
      <c r="BR35" s="183"/>
      <c r="BS35" s="193"/>
      <c r="BT35" s="276"/>
      <c r="BW35" s="142"/>
    </row>
    <row r="36" spans="1:75" s="28" customFormat="1" ht="12.75" customHeight="1">
      <c r="A36" s="156" t="s">
        <v>64</v>
      </c>
      <c r="B36" s="179">
        <v>99.56589</v>
      </c>
      <c r="C36" s="179">
        <v>103.14663999999999</v>
      </c>
      <c r="D36" s="179">
        <v>80.73950999999997</v>
      </c>
      <c r="E36" s="179">
        <v>97.81825000000003</v>
      </c>
      <c r="F36" s="192">
        <f>SUM(B36:E36)</f>
        <v>381.27029</v>
      </c>
      <c r="G36" s="179">
        <v>114.97106</v>
      </c>
      <c r="H36" s="179">
        <v>94.01642999999999</v>
      </c>
      <c r="I36" s="179">
        <v>80.93607000000003</v>
      </c>
      <c r="J36" s="179">
        <v>81.30286999999998</v>
      </c>
      <c r="K36" s="192">
        <f>SUM(G36:J36)</f>
        <v>371.22643</v>
      </c>
      <c r="L36" s="272">
        <f>IF(OR(AND(F36&lt;0,K36&gt;0),AND(F36&gt;0,K36&lt;0),SUM(F36)=0,SUM(F36)="-",SUM(K36)="-"),"-",(SUM(K36-F36))/SUM(F36))</f>
        <v>-0.026343148845927637</v>
      </c>
      <c r="M36" s="32"/>
      <c r="N36" s="179">
        <v>43.604169999999996</v>
      </c>
      <c r="O36" s="179">
        <v>41.58385000000001</v>
      </c>
      <c r="P36" s="179">
        <v>31.32817</v>
      </c>
      <c r="Q36" s="179">
        <v>42.20188999999998</v>
      </c>
      <c r="R36" s="192">
        <f>SUM(N36:Q36)</f>
        <v>158.71808</v>
      </c>
      <c r="S36" s="179">
        <v>51.88244</v>
      </c>
      <c r="T36" s="179">
        <v>37.17002000000001</v>
      </c>
      <c r="U36" s="179">
        <v>27.48039999999999</v>
      </c>
      <c r="V36" s="179">
        <v>26.520400000000024</v>
      </c>
      <c r="W36" s="192">
        <f>SUM(S36:V36)</f>
        <v>143.05326000000002</v>
      </c>
      <c r="X36" s="272">
        <f>IF(OR(AND(R36&lt;0,W36&gt;0),AND(R36&gt;0,W36&lt;0),SUM(R36)=0,SUM(R36)="-",SUM(W36)="-"),"-",(SUM(W36-R36))/SUM(R36))</f>
        <v>-0.09869587636140738</v>
      </c>
      <c r="Y36" s="32"/>
      <c r="Z36" s="179">
        <v>30.57868</v>
      </c>
      <c r="AA36" s="179">
        <v>32.467580000000005</v>
      </c>
      <c r="AB36" s="179">
        <v>23.82848</v>
      </c>
      <c r="AC36" s="179">
        <v>34.8134</v>
      </c>
      <c r="AD36" s="192">
        <f>SUM(Z36:AC36)</f>
        <v>121.68814</v>
      </c>
      <c r="AE36" s="179">
        <v>40.41026</v>
      </c>
      <c r="AF36" s="179">
        <v>37.330130000000004</v>
      </c>
      <c r="AG36" s="179">
        <v>29.70752999999999</v>
      </c>
      <c r="AH36" s="179">
        <v>35.38944000000001</v>
      </c>
      <c r="AI36" s="192">
        <f>SUM(AE36:AH36)</f>
        <v>142.83736</v>
      </c>
      <c r="AJ36" s="272">
        <f>IF(OR(AND(AD36&lt;0,AI36&gt;0),AND(AD36&gt;0,AI36&lt;0),SUM(AD36)=0,SUM(AD36)="-",SUM(AI36)="-"),"-",(SUM(AI36-AD36))/SUM(AD36))</f>
        <v>0.1737985312290909</v>
      </c>
      <c r="AK36" s="32"/>
      <c r="AL36" s="179">
        <v>21.58827</v>
      </c>
      <c r="AM36" s="179">
        <v>23.02145</v>
      </c>
      <c r="AN36" s="179">
        <v>22.36383999999999</v>
      </c>
      <c r="AO36" s="179">
        <v>18.672690000000003</v>
      </c>
      <c r="AP36" s="192">
        <f>SUM(AL36:AO36)</f>
        <v>85.64625</v>
      </c>
      <c r="AQ36" s="179">
        <v>16.72997</v>
      </c>
      <c r="AR36" s="179">
        <v>15.711689999999997</v>
      </c>
      <c r="AS36" s="179">
        <v>19.57745</v>
      </c>
      <c r="AT36" s="179">
        <v>19.478190000000012</v>
      </c>
      <c r="AU36" s="192">
        <f>SUM(AQ36:AT36)</f>
        <v>71.49730000000001</v>
      </c>
      <c r="AV36" s="272">
        <f>IF(OR(AND(AP36&lt;0,AU36&gt;0),AND(AP36&gt;0,AU36&lt;0),SUM(AP36)=0,SUM(AP36)="-",SUM(AU36)="-"),"-",(SUM(AU36-AP36))/SUM(AP36))</f>
        <v>-0.16520221258957615</v>
      </c>
      <c r="AW36" s="32"/>
      <c r="AX36" s="179">
        <v>3.80561</v>
      </c>
      <c r="AY36" s="179">
        <v>6.085840000000001</v>
      </c>
      <c r="AZ36" s="179">
        <v>3.24108</v>
      </c>
      <c r="BA36" s="179">
        <v>2.1361399999999993</v>
      </c>
      <c r="BB36" s="192">
        <f>SUM(AX36:BA36)</f>
        <v>15.26867</v>
      </c>
      <c r="BC36" s="179">
        <v>5.94279</v>
      </c>
      <c r="BD36" s="179">
        <v>3.79995</v>
      </c>
      <c r="BE36" s="179">
        <v>4.17468</v>
      </c>
      <c r="BF36" s="179">
        <v>0.5181299999999993</v>
      </c>
      <c r="BG36" s="192">
        <f>SUM(BC36:BF36)</f>
        <v>14.43555</v>
      </c>
      <c r="BH36" s="272">
        <f>IF(OR(AND(BB36&lt;0,BG36&gt;0),AND(BB36&gt;0,BG36&lt;0),SUM(BB36)=0,SUM(BB36)="-",SUM(BG36)="-"),"-",(SUM(BG36-BB36))/SUM(BB36))</f>
        <v>-0.05456401900100015</v>
      </c>
      <c r="BI36" s="32"/>
      <c r="BJ36" s="179">
        <v>-0.01084</v>
      </c>
      <c r="BK36" s="179">
        <v>-0.012080000000000002</v>
      </c>
      <c r="BL36" s="179">
        <v>-0.022059999999999996</v>
      </c>
      <c r="BM36" s="179">
        <v>-0.00587</v>
      </c>
      <c r="BN36" s="192">
        <f>SUM(BJ36:BM36)</f>
        <v>-0.05085</v>
      </c>
      <c r="BO36" s="179">
        <v>0.0056</v>
      </c>
      <c r="BP36" s="179">
        <v>0.004640000000000001</v>
      </c>
      <c r="BQ36" s="179">
        <v>-0.0039900000000000005</v>
      </c>
      <c r="BR36" s="179">
        <v>-0.60329</v>
      </c>
      <c r="BS36" s="192">
        <f>SUM(BO36:BR36)</f>
        <v>-0.59704</v>
      </c>
      <c r="BT36" s="272">
        <f>IF(OR(AND(BN36&lt;0,BS36&gt;0),AND(BN36&gt;0,BS36&lt;0),SUM(BN36)=0,SUM(BN36)="-",SUM(BS36)="-"),"-",(SUM(BS36-BN36))/SUM(BN36))</f>
        <v>10.741199606686333</v>
      </c>
      <c r="BU36" s="32"/>
      <c r="BW36" s="142"/>
    </row>
    <row r="37" spans="1:75" ht="13.5" thickBot="1">
      <c r="A37" s="146" t="s">
        <v>63</v>
      </c>
      <c r="B37" s="184">
        <f aca="true" t="shared" si="35" ref="B37:K37">B34-B36</f>
        <v>1640.4245299999986</v>
      </c>
      <c r="C37" s="184">
        <f t="shared" si="35"/>
        <v>1755.0441799999949</v>
      </c>
      <c r="D37" s="184">
        <f t="shared" si="35"/>
        <v>1606.2648500000028</v>
      </c>
      <c r="E37" s="184">
        <f t="shared" si="35"/>
        <v>1219.7605999999953</v>
      </c>
      <c r="F37" s="147">
        <f t="shared" si="35"/>
        <v>6221.494159999991</v>
      </c>
      <c r="G37" s="184">
        <f t="shared" si="35"/>
        <v>1821.6229599999974</v>
      </c>
      <c r="H37" s="184">
        <f t="shared" si="35"/>
        <v>2017.76385</v>
      </c>
      <c r="I37" s="184">
        <f t="shared" si="35"/>
        <v>1358.888289999997</v>
      </c>
      <c r="J37" s="184">
        <f t="shared" si="35"/>
        <v>1417.6521999999968</v>
      </c>
      <c r="K37" s="147">
        <f t="shared" si="35"/>
        <v>6615.927299999991</v>
      </c>
      <c r="L37" s="277">
        <f>IF(OR(AND(F37&lt;0,K37&gt;0),AND(F37&gt;0,K37&lt;0),SUM(F37)=0,SUM(F37)="-",SUM(K37)="-"),"-",(SUM(K37-F37))/SUM(F37))</f>
        <v>0.06339845861078501</v>
      </c>
      <c r="M37" s="148"/>
      <c r="N37" s="184">
        <f aca="true" t="shared" si="36" ref="N37:W37">N34-N36</f>
        <v>601.4597400000014</v>
      </c>
      <c r="O37" s="184">
        <f t="shared" si="36"/>
        <v>927.8037600000014</v>
      </c>
      <c r="P37" s="184">
        <f t="shared" si="36"/>
        <v>1051.3972900000015</v>
      </c>
      <c r="Q37" s="184">
        <f t="shared" si="36"/>
        <v>708.8599800000014</v>
      </c>
      <c r="R37" s="147">
        <f t="shared" si="36"/>
        <v>3289.5207700000055</v>
      </c>
      <c r="S37" s="184">
        <f t="shared" si="36"/>
        <v>870.2265900000008</v>
      </c>
      <c r="T37" s="184">
        <f t="shared" si="36"/>
        <v>1306.426550000008</v>
      </c>
      <c r="U37" s="184">
        <f t="shared" si="36"/>
        <v>991.33301</v>
      </c>
      <c r="V37" s="184">
        <f t="shared" si="36"/>
        <v>812.7288199999992</v>
      </c>
      <c r="W37" s="147">
        <f t="shared" si="36"/>
        <v>3980.7149700000077</v>
      </c>
      <c r="X37" s="277">
        <f>IF(OR(AND(R37&lt;0,W37&gt;0),AND(R37&gt;0,W37&lt;0),SUM(R37)=0,SUM(R37)="-",SUM(W37)="-"),"-",(SUM(W37-R37))/SUM(R37))</f>
        <v>0.2101200291250938</v>
      </c>
      <c r="Y37" s="148"/>
      <c r="Z37" s="184">
        <f aca="true" t="shared" si="37" ref="Z37:AI37">Z34-Z36</f>
        <v>598.1850899999957</v>
      </c>
      <c r="AA37" s="184">
        <f t="shared" si="37"/>
        <v>699.0096200000004</v>
      </c>
      <c r="AB37" s="184">
        <f t="shared" si="37"/>
        <v>506.60508000000425</v>
      </c>
      <c r="AC37" s="184">
        <f t="shared" si="37"/>
        <v>394.40080000000376</v>
      </c>
      <c r="AD37" s="147">
        <f t="shared" si="37"/>
        <v>2198.200590000004</v>
      </c>
      <c r="AE37" s="184">
        <f t="shared" si="37"/>
        <v>698.6533399999995</v>
      </c>
      <c r="AF37" s="184">
        <f t="shared" si="37"/>
        <v>624.3888000000029</v>
      </c>
      <c r="AG37" s="184">
        <f t="shared" si="37"/>
        <v>517.3604999999981</v>
      </c>
      <c r="AH37" s="184">
        <f t="shared" si="37"/>
        <v>637.6969700000042</v>
      </c>
      <c r="AI37" s="147">
        <f t="shared" si="37"/>
        <v>2478.0996100000048</v>
      </c>
      <c r="AJ37" s="277">
        <f>IF(OR(AND(AD37&lt;0,AI37&gt;0),AND(AD37&gt;0,AI37&lt;0),SUM(AD37)=0,SUM(AD37)="-",SUM(AI37)="-"),"-",(SUM(AI37-AD37))/SUM(AD37))</f>
        <v>0.12733097301188526</v>
      </c>
      <c r="AK37" s="148"/>
      <c r="AL37" s="184">
        <f aca="true" t="shared" si="38" ref="AL37:AU37">AL34-AL36</f>
        <v>384.5544700000001</v>
      </c>
      <c r="AM37" s="184">
        <f t="shared" si="38"/>
        <v>396.04671999999965</v>
      </c>
      <c r="AN37" s="184">
        <f t="shared" si="38"/>
        <v>415.2569700000006</v>
      </c>
      <c r="AO37" s="184">
        <f t="shared" si="38"/>
        <v>339.5585699999997</v>
      </c>
      <c r="AP37" s="147">
        <f t="shared" si="38"/>
        <v>1535.4167300000001</v>
      </c>
      <c r="AQ37" s="184">
        <f t="shared" si="38"/>
        <v>312.3280100000003</v>
      </c>
      <c r="AR37" s="184">
        <f t="shared" si="38"/>
        <v>313.51987000000054</v>
      </c>
      <c r="AS37" s="184">
        <f t="shared" si="38"/>
        <v>354.7304199999994</v>
      </c>
      <c r="AT37" s="184">
        <f t="shared" si="38"/>
        <v>397.3551100000004</v>
      </c>
      <c r="AU37" s="147">
        <f t="shared" si="38"/>
        <v>1377.9334100000005</v>
      </c>
      <c r="AV37" s="277">
        <f>IF(OR(AND(AP37&lt;0,AU37&gt;0),AND(AP37&gt;0,AU37&lt;0),SUM(AP37)=0,SUM(AP37)="-",SUM(AU37)="-"),"-",(SUM(AU37-AP37))/SUM(AP37))</f>
        <v>-0.10256715126452971</v>
      </c>
      <c r="AW37" s="148"/>
      <c r="AX37" s="184">
        <f aca="true" t="shared" si="39" ref="AX37:BG37">AX34-AX36</f>
        <v>127.26126999999991</v>
      </c>
      <c r="AY37" s="184">
        <f t="shared" si="39"/>
        <v>-254.6050099999999</v>
      </c>
      <c r="AZ37" s="184">
        <f t="shared" si="39"/>
        <v>-314.55825000000004</v>
      </c>
      <c r="BA37" s="184">
        <f t="shared" si="39"/>
        <v>-230.62769999999995</v>
      </c>
      <c r="BB37" s="147">
        <f t="shared" si="39"/>
        <v>-672.52969</v>
      </c>
      <c r="BC37" s="184">
        <f t="shared" si="39"/>
        <v>-55.08120999999984</v>
      </c>
      <c r="BD37" s="184">
        <f t="shared" si="39"/>
        <v>-209.09539999999996</v>
      </c>
      <c r="BE37" s="184">
        <f t="shared" si="39"/>
        <v>-358.26871999999975</v>
      </c>
      <c r="BF37" s="184">
        <f t="shared" si="39"/>
        <v>-394.9365500000002</v>
      </c>
      <c r="BG37" s="147">
        <f t="shared" si="39"/>
        <v>-1017.3818799999996</v>
      </c>
      <c r="BH37" s="277">
        <f>IF(OR(AND(BB37&lt;0,BG37&gt;0),AND(BB37&gt;0,BG37&lt;0),SUM(BB37)=0,SUM(BB37)="-",SUM(BG37)="-"),"-",(SUM(BG37-BB37))/SUM(BB37))</f>
        <v>0.5127687225228668</v>
      </c>
      <c r="BI37" s="148"/>
      <c r="BJ37" s="184">
        <f aca="true" t="shared" si="40" ref="BJ37:BS37">BJ34-BJ36</f>
        <v>-71.03604000000001</v>
      </c>
      <c r="BK37" s="184">
        <f t="shared" si="40"/>
        <v>-13.210909999999972</v>
      </c>
      <c r="BL37" s="184">
        <f t="shared" si="40"/>
        <v>-52.43623999999989</v>
      </c>
      <c r="BM37" s="184">
        <f t="shared" si="40"/>
        <v>7.568950000000013</v>
      </c>
      <c r="BN37" s="147">
        <f t="shared" si="40"/>
        <v>-129.11423999999997</v>
      </c>
      <c r="BO37" s="184">
        <f t="shared" si="40"/>
        <v>-4.503770000000061</v>
      </c>
      <c r="BP37" s="184">
        <f t="shared" si="40"/>
        <v>-17.475969999999965</v>
      </c>
      <c r="BQ37" s="184">
        <f t="shared" si="40"/>
        <v>-146.2669200000001</v>
      </c>
      <c r="BR37" s="184">
        <f t="shared" si="40"/>
        <v>-35.19214999999991</v>
      </c>
      <c r="BS37" s="147">
        <f t="shared" si="40"/>
        <v>-203.43881000000005</v>
      </c>
      <c r="BT37" s="277">
        <f>IF(OR(AND(BN37&lt;0,BS37&gt;0),AND(BN37&gt;0,BS37&lt;0),SUM(BN37)=0,SUM(BN37)="-",SUM(BS37)="-"),"-",(SUM(BS37-BN37))/SUM(BN37))</f>
        <v>0.5756496727239389</v>
      </c>
      <c r="BW37" s="142"/>
    </row>
    <row r="38" ht="12.75">
      <c r="BW38" s="142"/>
    </row>
    <row r="39" spans="1:74" s="7" customFormat="1" ht="47.25" customHeight="1">
      <c r="A39" s="271" t="s">
        <v>72</v>
      </c>
      <c r="B39" s="256"/>
      <c r="C39" s="256"/>
      <c r="D39" s="256"/>
      <c r="E39" s="256"/>
      <c r="F39" s="256"/>
      <c r="G39" s="256"/>
      <c r="H39" s="256"/>
      <c r="I39" s="256"/>
      <c r="J39" s="256"/>
      <c r="K39" s="256"/>
      <c r="L39" s="258"/>
      <c r="M39" s="258"/>
      <c r="N39" s="258"/>
      <c r="O39" s="258"/>
      <c r="P39" s="258"/>
      <c r="Q39" s="258"/>
      <c r="R39" s="258"/>
      <c r="S39" s="258"/>
      <c r="T39" s="258"/>
      <c r="U39" s="258"/>
      <c r="V39" s="258"/>
      <c r="W39" s="258"/>
      <c r="X39" s="257"/>
      <c r="Y39" s="259"/>
      <c r="AD39" s="257"/>
      <c r="AE39" s="257"/>
      <c r="AF39" s="257"/>
      <c r="AG39" s="257"/>
      <c r="AH39" s="257"/>
      <c r="AI39" s="257"/>
      <c r="AK39" s="258"/>
      <c r="AL39" s="258"/>
      <c r="AM39" s="258"/>
      <c r="AN39" s="258"/>
      <c r="AO39" s="258"/>
      <c r="AP39" s="258"/>
      <c r="AQ39" s="258"/>
      <c r="AR39" s="258"/>
      <c r="AS39" s="258"/>
      <c r="AT39" s="258"/>
      <c r="AU39" s="258"/>
      <c r="AW39" s="256"/>
      <c r="AX39" s="259"/>
      <c r="AY39" s="259"/>
      <c r="AZ39" s="259"/>
      <c r="BA39" s="259"/>
      <c r="BB39" s="258"/>
      <c r="BC39" s="258"/>
      <c r="BD39" s="258"/>
      <c r="BE39" s="258"/>
      <c r="BF39" s="258"/>
      <c r="BG39" s="258"/>
      <c r="BI39" s="258"/>
      <c r="BU39" s="261"/>
      <c r="BV39" s="228"/>
    </row>
    <row r="40" spans="1:73" s="27" customFormat="1" ht="12.75" customHeight="1">
      <c r="A40" s="25"/>
      <c r="B40" s="39"/>
      <c r="C40" s="39"/>
      <c r="D40" s="39"/>
      <c r="E40" s="39"/>
      <c r="F40" s="39"/>
      <c r="G40" s="39"/>
      <c r="H40" s="39"/>
      <c r="I40" s="39"/>
      <c r="J40" s="39"/>
      <c r="K40" s="39"/>
      <c r="L40" s="39"/>
      <c r="M40" s="26"/>
      <c r="N40" s="39"/>
      <c r="O40" s="39"/>
      <c r="P40" s="39"/>
      <c r="Q40" s="39"/>
      <c r="R40" s="39"/>
      <c r="S40" s="39"/>
      <c r="T40" s="39"/>
      <c r="U40" s="39"/>
      <c r="V40" s="39"/>
      <c r="W40" s="39"/>
      <c r="X40" s="39"/>
      <c r="Y40" s="33"/>
      <c r="Z40" s="39"/>
      <c r="AA40" s="39"/>
      <c r="AB40" s="39"/>
      <c r="AC40" s="39"/>
      <c r="AD40" s="39"/>
      <c r="AE40" s="39"/>
      <c r="AF40" s="39"/>
      <c r="AG40" s="39"/>
      <c r="AH40" s="39"/>
      <c r="AI40" s="39"/>
      <c r="AJ40" s="188"/>
      <c r="AK40" s="26"/>
      <c r="AL40" s="39"/>
      <c r="AM40" s="39"/>
      <c r="AN40" s="39"/>
      <c r="AO40" s="39"/>
      <c r="AP40" s="39"/>
      <c r="AQ40" s="39"/>
      <c r="AR40" s="39"/>
      <c r="AS40" s="39"/>
      <c r="AT40" s="39"/>
      <c r="AU40" s="39"/>
      <c r="AV40" s="188"/>
      <c r="AW40" s="26"/>
      <c r="AX40" s="39"/>
      <c r="AY40" s="39"/>
      <c r="AZ40" s="39"/>
      <c r="BA40" s="39"/>
      <c r="BB40" s="39"/>
      <c r="BC40" s="39"/>
      <c r="BD40" s="39"/>
      <c r="BE40" s="39"/>
      <c r="BF40" s="39"/>
      <c r="BG40" s="39"/>
      <c r="BH40" s="188"/>
      <c r="BI40" s="26"/>
      <c r="BJ40" s="79"/>
      <c r="BK40" s="79"/>
      <c r="BL40" s="79"/>
      <c r="BM40" s="79"/>
      <c r="BN40" s="39"/>
      <c r="BO40" s="39"/>
      <c r="BP40" s="39"/>
      <c r="BQ40" s="39"/>
      <c r="BR40" s="39"/>
      <c r="BS40" s="39"/>
      <c r="BT40" s="188"/>
      <c r="BU40" s="26"/>
    </row>
    <row r="41" spans="1:72" ht="12.75" customHeight="1">
      <c r="A41" s="164"/>
      <c r="B41" s="20"/>
      <c r="C41" s="20"/>
      <c r="D41" s="20"/>
      <c r="E41" s="20"/>
      <c r="F41" s="20"/>
      <c r="G41" s="20"/>
      <c r="H41" s="20"/>
      <c r="I41" s="20"/>
      <c r="J41" s="20"/>
      <c r="K41" s="20"/>
      <c r="L41" s="20"/>
      <c r="N41" s="20"/>
      <c r="O41" s="20"/>
      <c r="P41" s="20"/>
      <c r="Q41" s="20"/>
      <c r="R41" s="20"/>
      <c r="S41" s="20"/>
      <c r="T41" s="20"/>
      <c r="U41" s="20"/>
      <c r="V41" s="20"/>
      <c r="W41" s="20"/>
      <c r="X41" s="20"/>
      <c r="Z41" s="20"/>
      <c r="AA41" s="20"/>
      <c r="AB41" s="20"/>
      <c r="AC41" s="20"/>
      <c r="AD41" s="20"/>
      <c r="AE41" s="20"/>
      <c r="AF41" s="20"/>
      <c r="AG41" s="20"/>
      <c r="AH41" s="20"/>
      <c r="AI41" s="20"/>
      <c r="AJ41" s="189"/>
      <c r="AL41" s="20"/>
      <c r="AM41" s="20"/>
      <c r="AN41" s="20"/>
      <c r="AO41" s="20"/>
      <c r="AP41" s="20"/>
      <c r="AQ41" s="20"/>
      <c r="AR41" s="20"/>
      <c r="AS41" s="20"/>
      <c r="AT41" s="20"/>
      <c r="AU41" s="20"/>
      <c r="AV41" s="189"/>
      <c r="AX41" s="20"/>
      <c r="AY41" s="20"/>
      <c r="AZ41" s="20"/>
      <c r="BA41" s="20"/>
      <c r="BB41" s="20"/>
      <c r="BC41" s="20"/>
      <c r="BD41" s="20"/>
      <c r="BE41" s="20"/>
      <c r="BF41" s="20"/>
      <c r="BG41" s="20"/>
      <c r="BH41" s="189"/>
      <c r="BJ41" s="80"/>
      <c r="BK41" s="80"/>
      <c r="BL41" s="80"/>
      <c r="BM41" s="80"/>
      <c r="BN41" s="20"/>
      <c r="BO41" s="20"/>
      <c r="BP41" s="20"/>
      <c r="BQ41" s="20"/>
      <c r="BR41" s="20"/>
      <c r="BS41" s="20"/>
      <c r="BT41" s="189"/>
    </row>
    <row r="42" spans="1:72" ht="12.75" customHeight="1">
      <c r="A42" s="164"/>
      <c r="B42" s="20"/>
      <c r="C42" s="20"/>
      <c r="D42" s="20"/>
      <c r="E42" s="20"/>
      <c r="F42" s="20"/>
      <c r="G42" s="20"/>
      <c r="H42" s="20"/>
      <c r="I42" s="20"/>
      <c r="J42" s="20"/>
      <c r="K42" s="20"/>
      <c r="L42" s="20"/>
      <c r="N42" s="20"/>
      <c r="O42" s="20"/>
      <c r="P42" s="20"/>
      <c r="Q42" s="20"/>
      <c r="R42" s="20"/>
      <c r="S42" s="20"/>
      <c r="T42" s="20"/>
      <c r="U42" s="20"/>
      <c r="V42" s="20"/>
      <c r="W42" s="20"/>
      <c r="X42" s="20"/>
      <c r="Z42" s="20"/>
      <c r="AA42" s="20"/>
      <c r="AB42" s="20"/>
      <c r="AC42" s="20"/>
      <c r="AD42" s="20"/>
      <c r="AE42" s="20"/>
      <c r="AF42" s="20"/>
      <c r="AG42" s="20"/>
      <c r="AH42" s="20"/>
      <c r="AI42" s="20"/>
      <c r="AJ42" s="189"/>
      <c r="AL42" s="20"/>
      <c r="AM42" s="20"/>
      <c r="AN42" s="20"/>
      <c r="AO42" s="20"/>
      <c r="AP42" s="20"/>
      <c r="AQ42" s="20"/>
      <c r="AR42" s="20"/>
      <c r="AS42" s="20"/>
      <c r="AT42" s="20"/>
      <c r="AU42" s="20"/>
      <c r="AV42" s="189"/>
      <c r="AX42" s="20"/>
      <c r="AY42" s="20"/>
      <c r="AZ42" s="20"/>
      <c r="BA42" s="20"/>
      <c r="BB42" s="20"/>
      <c r="BC42" s="20"/>
      <c r="BD42" s="20"/>
      <c r="BE42" s="20"/>
      <c r="BF42" s="20"/>
      <c r="BG42" s="20"/>
      <c r="BH42" s="189"/>
      <c r="BJ42" s="80"/>
      <c r="BK42" s="80"/>
      <c r="BL42" s="80"/>
      <c r="BM42" s="80"/>
      <c r="BN42" s="20"/>
      <c r="BO42" s="20"/>
      <c r="BP42" s="20"/>
      <c r="BQ42" s="20"/>
      <c r="BR42" s="20"/>
      <c r="BS42" s="20"/>
      <c r="BT42" s="189"/>
    </row>
    <row r="43" spans="1:72" ht="12.75" customHeight="1">
      <c r="A43" s="165"/>
      <c r="B43" s="20"/>
      <c r="C43" s="20"/>
      <c r="D43" s="20"/>
      <c r="E43" s="20"/>
      <c r="F43" s="20"/>
      <c r="G43" s="20"/>
      <c r="H43" s="20"/>
      <c r="I43" s="20"/>
      <c r="J43" s="20"/>
      <c r="K43" s="20"/>
      <c r="L43" s="20"/>
      <c r="N43" s="20"/>
      <c r="O43" s="20"/>
      <c r="P43" s="20"/>
      <c r="Q43" s="20"/>
      <c r="R43" s="20"/>
      <c r="S43" s="20"/>
      <c r="T43" s="20"/>
      <c r="U43" s="20"/>
      <c r="V43" s="20"/>
      <c r="W43" s="20"/>
      <c r="X43" s="20"/>
      <c r="Z43" s="20"/>
      <c r="AA43" s="20"/>
      <c r="AB43" s="20"/>
      <c r="AC43" s="20"/>
      <c r="AD43" s="20"/>
      <c r="AE43" s="20"/>
      <c r="AF43" s="20"/>
      <c r="AG43" s="20"/>
      <c r="AH43" s="20"/>
      <c r="AI43" s="20"/>
      <c r="AJ43" s="189"/>
      <c r="AL43" s="20"/>
      <c r="AM43" s="20"/>
      <c r="AN43" s="20"/>
      <c r="AO43" s="20"/>
      <c r="AP43" s="20"/>
      <c r="AQ43" s="20"/>
      <c r="AR43" s="20"/>
      <c r="AS43" s="20"/>
      <c r="AT43" s="20"/>
      <c r="AU43" s="20"/>
      <c r="AV43" s="189"/>
      <c r="AX43" s="20"/>
      <c r="AY43" s="20"/>
      <c r="AZ43" s="20"/>
      <c r="BA43" s="20"/>
      <c r="BB43" s="20"/>
      <c r="BC43" s="20"/>
      <c r="BD43" s="20"/>
      <c r="BE43" s="20"/>
      <c r="BF43" s="20"/>
      <c r="BG43" s="20"/>
      <c r="BH43" s="189"/>
      <c r="BJ43" s="80"/>
      <c r="BK43" s="80"/>
      <c r="BL43" s="80"/>
      <c r="BM43" s="80"/>
      <c r="BN43" s="20"/>
      <c r="BO43" s="20"/>
      <c r="BP43" s="20"/>
      <c r="BQ43" s="20"/>
      <c r="BR43" s="20"/>
      <c r="BS43" s="20"/>
      <c r="BT43" s="189"/>
    </row>
    <row r="44" spans="1:73" ht="12.75" customHeight="1">
      <c r="A44" s="165"/>
      <c r="B44" s="20"/>
      <c r="C44" s="20"/>
      <c r="D44" s="20"/>
      <c r="E44" s="20"/>
      <c r="F44" s="20"/>
      <c r="G44" s="20"/>
      <c r="H44" s="20"/>
      <c r="I44" s="20"/>
      <c r="J44" s="20"/>
      <c r="K44" s="20"/>
      <c r="L44" s="20"/>
      <c r="M44" s="3"/>
      <c r="N44" s="20"/>
      <c r="O44" s="20"/>
      <c r="P44" s="20"/>
      <c r="Q44" s="20"/>
      <c r="R44" s="20"/>
      <c r="S44" s="20"/>
      <c r="T44" s="20"/>
      <c r="U44" s="20"/>
      <c r="V44" s="20"/>
      <c r="W44" s="20"/>
      <c r="X44" s="20"/>
      <c r="Y44" s="1"/>
      <c r="Z44" s="20"/>
      <c r="AA44" s="20"/>
      <c r="AB44" s="20"/>
      <c r="AC44" s="20"/>
      <c r="AD44" s="20"/>
      <c r="AE44" s="20"/>
      <c r="AF44" s="20"/>
      <c r="AG44" s="20"/>
      <c r="AH44" s="20"/>
      <c r="AI44" s="20"/>
      <c r="AK44" s="1"/>
      <c r="AL44" s="20"/>
      <c r="AM44" s="20"/>
      <c r="AN44" s="20"/>
      <c r="AO44" s="20"/>
      <c r="AP44" s="20"/>
      <c r="AQ44" s="20"/>
      <c r="AR44" s="20"/>
      <c r="AS44" s="20"/>
      <c r="AT44" s="20"/>
      <c r="AU44" s="20"/>
      <c r="AW44" s="1"/>
      <c r="AX44" s="20"/>
      <c r="AY44" s="20"/>
      <c r="AZ44" s="20"/>
      <c r="BA44" s="20"/>
      <c r="BB44" s="20"/>
      <c r="BC44" s="20"/>
      <c r="BD44" s="20"/>
      <c r="BE44" s="20"/>
      <c r="BF44" s="20"/>
      <c r="BG44" s="20"/>
      <c r="BI44" s="1"/>
      <c r="BJ44" s="80"/>
      <c r="BK44" s="80"/>
      <c r="BL44" s="80"/>
      <c r="BM44" s="80"/>
      <c r="BN44" s="20"/>
      <c r="BO44" s="20"/>
      <c r="BP44" s="20"/>
      <c r="BQ44" s="20"/>
      <c r="BR44" s="20"/>
      <c r="BS44" s="20"/>
      <c r="BU44" s="3"/>
    </row>
    <row r="45" spans="1:72" ht="12.75" customHeight="1">
      <c r="A45" s="165"/>
      <c r="B45" s="20"/>
      <c r="C45" s="20"/>
      <c r="D45" s="20"/>
      <c r="E45" s="20"/>
      <c r="F45" s="20"/>
      <c r="G45" s="20"/>
      <c r="H45" s="20"/>
      <c r="I45" s="20"/>
      <c r="J45" s="20"/>
      <c r="K45" s="20"/>
      <c r="L45" s="20"/>
      <c r="N45" s="20"/>
      <c r="O45" s="20"/>
      <c r="P45" s="20"/>
      <c r="Q45" s="20"/>
      <c r="R45" s="20"/>
      <c r="S45" s="20"/>
      <c r="T45" s="20"/>
      <c r="U45" s="20"/>
      <c r="V45" s="20"/>
      <c r="W45" s="20"/>
      <c r="X45" s="20"/>
      <c r="Z45" s="20"/>
      <c r="AA45" s="20"/>
      <c r="AB45" s="20"/>
      <c r="AC45" s="20"/>
      <c r="AD45" s="20"/>
      <c r="AE45" s="20"/>
      <c r="AF45" s="20"/>
      <c r="AG45" s="20"/>
      <c r="AH45" s="20"/>
      <c r="AI45" s="20"/>
      <c r="AJ45" s="189"/>
      <c r="AL45" s="20"/>
      <c r="AM45" s="20"/>
      <c r="AN45" s="20"/>
      <c r="AO45" s="20"/>
      <c r="AP45" s="20"/>
      <c r="AQ45" s="20"/>
      <c r="AR45" s="20"/>
      <c r="AS45" s="20"/>
      <c r="AT45" s="20"/>
      <c r="AU45" s="20"/>
      <c r="AV45" s="189"/>
      <c r="AX45" s="20"/>
      <c r="AY45" s="20"/>
      <c r="AZ45" s="20"/>
      <c r="BA45" s="20"/>
      <c r="BB45" s="20"/>
      <c r="BC45" s="20"/>
      <c r="BD45" s="20"/>
      <c r="BE45" s="20"/>
      <c r="BF45" s="20"/>
      <c r="BG45" s="20"/>
      <c r="BH45" s="189"/>
      <c r="BJ45" s="80"/>
      <c r="BK45" s="80"/>
      <c r="BL45" s="80"/>
      <c r="BM45" s="80"/>
      <c r="BN45" s="20"/>
      <c r="BO45" s="20"/>
      <c r="BP45" s="20"/>
      <c r="BQ45" s="20"/>
      <c r="BR45" s="20"/>
      <c r="BS45" s="20"/>
      <c r="BT45" s="189"/>
    </row>
    <row r="46" spans="1:73" ht="12.75" customHeight="1">
      <c r="A46" s="165"/>
      <c r="B46" s="20"/>
      <c r="C46" s="20"/>
      <c r="D46" s="20"/>
      <c r="E46" s="20"/>
      <c r="F46" s="20"/>
      <c r="G46" s="20"/>
      <c r="H46" s="20"/>
      <c r="I46" s="20"/>
      <c r="J46" s="20"/>
      <c r="K46" s="20"/>
      <c r="L46" s="20"/>
      <c r="M46" s="3"/>
      <c r="N46" s="20"/>
      <c r="O46" s="20"/>
      <c r="P46" s="20"/>
      <c r="Q46" s="20"/>
      <c r="R46" s="20"/>
      <c r="S46" s="20"/>
      <c r="T46" s="20"/>
      <c r="U46" s="20"/>
      <c r="V46" s="20"/>
      <c r="W46" s="20"/>
      <c r="X46" s="20"/>
      <c r="Y46" s="1"/>
      <c r="Z46" s="20"/>
      <c r="AA46" s="20"/>
      <c r="AB46" s="20"/>
      <c r="AC46" s="20"/>
      <c r="AD46" s="20"/>
      <c r="AE46" s="20"/>
      <c r="AF46" s="20"/>
      <c r="AG46" s="20"/>
      <c r="AH46" s="20"/>
      <c r="AI46" s="20"/>
      <c r="AK46" s="1"/>
      <c r="AL46" s="20"/>
      <c r="AM46" s="20"/>
      <c r="AN46" s="20"/>
      <c r="AO46" s="20"/>
      <c r="AP46" s="20"/>
      <c r="AQ46" s="20"/>
      <c r="AR46" s="20"/>
      <c r="AS46" s="20"/>
      <c r="AT46" s="20"/>
      <c r="AU46" s="20"/>
      <c r="AW46" s="1"/>
      <c r="AX46" s="20"/>
      <c r="AY46" s="20"/>
      <c r="AZ46" s="20"/>
      <c r="BA46" s="20"/>
      <c r="BB46" s="20"/>
      <c r="BC46" s="20"/>
      <c r="BD46" s="20"/>
      <c r="BE46" s="20"/>
      <c r="BF46" s="20"/>
      <c r="BG46" s="20"/>
      <c r="BI46" s="1"/>
      <c r="BJ46" s="80"/>
      <c r="BK46" s="80"/>
      <c r="BL46" s="80"/>
      <c r="BM46" s="80"/>
      <c r="BN46" s="20"/>
      <c r="BO46" s="20"/>
      <c r="BP46" s="20"/>
      <c r="BQ46" s="20"/>
      <c r="BR46" s="20"/>
      <c r="BS46" s="20"/>
      <c r="BU46" s="3"/>
    </row>
    <row r="47" spans="1:72" ht="12.75" customHeight="1">
      <c r="A47" s="165"/>
      <c r="B47" s="20"/>
      <c r="C47" s="20"/>
      <c r="D47" s="20"/>
      <c r="E47" s="20"/>
      <c r="F47" s="20"/>
      <c r="G47" s="20"/>
      <c r="H47" s="20"/>
      <c r="I47" s="20"/>
      <c r="J47" s="20"/>
      <c r="K47" s="20"/>
      <c r="L47" s="20"/>
      <c r="N47" s="20"/>
      <c r="O47" s="20"/>
      <c r="P47" s="20"/>
      <c r="Q47" s="20"/>
      <c r="R47" s="20"/>
      <c r="S47" s="20"/>
      <c r="T47" s="20"/>
      <c r="U47" s="20"/>
      <c r="V47" s="20"/>
      <c r="W47" s="20"/>
      <c r="X47" s="20"/>
      <c r="Z47" s="20"/>
      <c r="AA47" s="20"/>
      <c r="AB47" s="20"/>
      <c r="AC47" s="20"/>
      <c r="AD47" s="20"/>
      <c r="AE47" s="20"/>
      <c r="AF47" s="20"/>
      <c r="AG47" s="20"/>
      <c r="AH47" s="20"/>
      <c r="AI47" s="20"/>
      <c r="AJ47" s="189"/>
      <c r="AL47" s="20"/>
      <c r="AM47" s="20"/>
      <c r="AN47" s="20"/>
      <c r="AO47" s="20"/>
      <c r="AP47" s="20"/>
      <c r="AQ47" s="20"/>
      <c r="AR47" s="20"/>
      <c r="AS47" s="20"/>
      <c r="AT47" s="20"/>
      <c r="AU47" s="20"/>
      <c r="AV47" s="189"/>
      <c r="AX47" s="20"/>
      <c r="AY47" s="20"/>
      <c r="AZ47" s="20"/>
      <c r="BA47" s="20"/>
      <c r="BB47" s="20"/>
      <c r="BC47" s="20"/>
      <c r="BD47" s="20"/>
      <c r="BE47" s="20"/>
      <c r="BF47" s="20"/>
      <c r="BG47" s="20"/>
      <c r="BH47" s="189"/>
      <c r="BJ47" s="80"/>
      <c r="BK47" s="80"/>
      <c r="BL47" s="80"/>
      <c r="BM47" s="80"/>
      <c r="BN47" s="20"/>
      <c r="BO47" s="20"/>
      <c r="BP47" s="20"/>
      <c r="BQ47" s="20"/>
      <c r="BR47" s="20"/>
      <c r="BS47" s="20"/>
      <c r="BT47" s="189"/>
    </row>
    <row r="48" spans="1:72" ht="12.75" customHeight="1">
      <c r="A48" s="165"/>
      <c r="B48" s="20"/>
      <c r="C48" s="20"/>
      <c r="D48" s="20"/>
      <c r="E48" s="20"/>
      <c r="F48" s="20"/>
      <c r="G48" s="20"/>
      <c r="H48" s="20"/>
      <c r="I48" s="20"/>
      <c r="J48" s="20"/>
      <c r="K48" s="20"/>
      <c r="L48" s="20"/>
      <c r="N48" s="20"/>
      <c r="O48" s="20"/>
      <c r="P48" s="20"/>
      <c r="Q48" s="20"/>
      <c r="R48" s="20"/>
      <c r="S48" s="20"/>
      <c r="T48" s="20"/>
      <c r="U48" s="20"/>
      <c r="V48" s="20"/>
      <c r="W48" s="20"/>
      <c r="X48" s="20"/>
      <c r="Z48" s="20"/>
      <c r="AA48" s="20"/>
      <c r="AB48" s="20"/>
      <c r="AC48" s="20"/>
      <c r="AD48" s="20"/>
      <c r="AE48" s="20"/>
      <c r="AF48" s="20"/>
      <c r="AG48" s="20"/>
      <c r="AH48" s="20"/>
      <c r="AI48" s="20"/>
      <c r="AJ48" s="189"/>
      <c r="AL48" s="20"/>
      <c r="AM48" s="20"/>
      <c r="AN48" s="20"/>
      <c r="AO48" s="20"/>
      <c r="AP48" s="20"/>
      <c r="AQ48" s="20"/>
      <c r="AR48" s="20"/>
      <c r="AS48" s="20"/>
      <c r="AT48" s="20"/>
      <c r="AU48" s="20"/>
      <c r="AV48" s="189"/>
      <c r="AX48" s="20"/>
      <c r="AY48" s="20"/>
      <c r="AZ48" s="20"/>
      <c r="BA48" s="20"/>
      <c r="BB48" s="20"/>
      <c r="BC48" s="20"/>
      <c r="BD48" s="20"/>
      <c r="BE48" s="20"/>
      <c r="BF48" s="20"/>
      <c r="BG48" s="20"/>
      <c r="BH48" s="189"/>
      <c r="BJ48" s="80"/>
      <c r="BK48" s="80"/>
      <c r="BL48" s="80"/>
      <c r="BM48" s="80"/>
      <c r="BN48" s="20"/>
      <c r="BO48" s="20"/>
      <c r="BP48" s="20"/>
      <c r="BQ48" s="20"/>
      <c r="BR48" s="20"/>
      <c r="BS48" s="20"/>
      <c r="BT48" s="189"/>
    </row>
    <row r="49" spans="1:72" ht="12.75" customHeight="1">
      <c r="A49" s="165"/>
      <c r="B49" s="20"/>
      <c r="C49" s="20"/>
      <c r="D49" s="20"/>
      <c r="E49" s="20"/>
      <c r="F49" s="20"/>
      <c r="G49" s="20"/>
      <c r="H49" s="20"/>
      <c r="I49" s="20"/>
      <c r="J49" s="20"/>
      <c r="K49" s="20"/>
      <c r="L49" s="20"/>
      <c r="N49" s="20"/>
      <c r="O49" s="20"/>
      <c r="P49" s="20"/>
      <c r="Q49" s="20"/>
      <c r="R49" s="20"/>
      <c r="S49" s="20"/>
      <c r="T49" s="20"/>
      <c r="U49" s="20"/>
      <c r="V49" s="20"/>
      <c r="W49" s="20"/>
      <c r="X49" s="20"/>
      <c r="Z49" s="20"/>
      <c r="AA49" s="20"/>
      <c r="AB49" s="20"/>
      <c r="AC49" s="20"/>
      <c r="AD49" s="20"/>
      <c r="AE49" s="20"/>
      <c r="AF49" s="20"/>
      <c r="AG49" s="20"/>
      <c r="AH49" s="20"/>
      <c r="AI49" s="20"/>
      <c r="AJ49" s="189"/>
      <c r="AL49" s="20"/>
      <c r="AM49" s="20"/>
      <c r="AN49" s="20"/>
      <c r="AO49" s="20"/>
      <c r="AP49" s="20"/>
      <c r="AQ49" s="20"/>
      <c r="AR49" s="20"/>
      <c r="AS49" s="20"/>
      <c r="AT49" s="20"/>
      <c r="AU49" s="20"/>
      <c r="AV49" s="189"/>
      <c r="AX49" s="20"/>
      <c r="AY49" s="20"/>
      <c r="AZ49" s="20"/>
      <c r="BA49" s="20"/>
      <c r="BB49" s="20"/>
      <c r="BC49" s="20"/>
      <c r="BD49" s="20"/>
      <c r="BE49" s="20"/>
      <c r="BF49" s="20"/>
      <c r="BG49" s="20"/>
      <c r="BH49" s="189"/>
      <c r="BJ49" s="80"/>
      <c r="BK49" s="80"/>
      <c r="BL49" s="80"/>
      <c r="BM49" s="80"/>
      <c r="BN49" s="20"/>
      <c r="BO49" s="20"/>
      <c r="BP49" s="20"/>
      <c r="BQ49" s="20"/>
      <c r="BR49" s="20"/>
      <c r="BS49" s="20"/>
      <c r="BT49" s="189"/>
    </row>
    <row r="50" spans="1:72" ht="12.75" customHeight="1">
      <c r="A50" s="165"/>
      <c r="B50" s="20"/>
      <c r="C50" s="20"/>
      <c r="D50" s="20"/>
      <c r="E50" s="20"/>
      <c r="F50" s="20"/>
      <c r="G50" s="20"/>
      <c r="H50" s="20"/>
      <c r="I50" s="20"/>
      <c r="J50" s="20"/>
      <c r="K50" s="20"/>
      <c r="L50" s="20"/>
      <c r="N50" s="20"/>
      <c r="O50" s="20"/>
      <c r="P50" s="20"/>
      <c r="Q50" s="20"/>
      <c r="R50" s="20"/>
      <c r="S50" s="20"/>
      <c r="T50" s="20"/>
      <c r="U50" s="20"/>
      <c r="V50" s="20"/>
      <c r="W50" s="20"/>
      <c r="X50" s="20"/>
      <c r="Z50" s="20"/>
      <c r="AA50" s="20"/>
      <c r="AB50" s="20"/>
      <c r="AC50" s="20"/>
      <c r="AD50" s="20"/>
      <c r="AE50" s="20"/>
      <c r="AF50" s="20"/>
      <c r="AG50" s="20"/>
      <c r="AH50" s="20"/>
      <c r="AI50" s="20"/>
      <c r="AJ50" s="189"/>
      <c r="AL50" s="20"/>
      <c r="AM50" s="20"/>
      <c r="AN50" s="20"/>
      <c r="AO50" s="20"/>
      <c r="AP50" s="20"/>
      <c r="AQ50" s="20"/>
      <c r="AR50" s="20"/>
      <c r="AS50" s="20"/>
      <c r="AT50" s="20"/>
      <c r="AU50" s="20"/>
      <c r="AV50" s="189"/>
      <c r="AX50" s="20"/>
      <c r="AY50" s="20"/>
      <c r="AZ50" s="20"/>
      <c r="BA50" s="20"/>
      <c r="BB50" s="20"/>
      <c r="BC50" s="20"/>
      <c r="BD50" s="20"/>
      <c r="BE50" s="20"/>
      <c r="BF50" s="20"/>
      <c r="BG50" s="20"/>
      <c r="BH50" s="189"/>
      <c r="BJ50" s="80"/>
      <c r="BK50" s="80"/>
      <c r="BL50" s="80"/>
      <c r="BM50" s="80"/>
      <c r="BN50" s="20"/>
      <c r="BO50" s="20"/>
      <c r="BP50" s="20"/>
      <c r="BQ50" s="20"/>
      <c r="BR50" s="20"/>
      <c r="BS50" s="20"/>
      <c r="BT50" s="189"/>
    </row>
    <row r="51" spans="1:72" ht="12.75" customHeight="1">
      <c r="A51" s="165"/>
      <c r="B51" s="20"/>
      <c r="C51" s="20"/>
      <c r="D51" s="20"/>
      <c r="E51" s="20"/>
      <c r="F51" s="20"/>
      <c r="G51" s="20"/>
      <c r="H51" s="20"/>
      <c r="I51" s="20"/>
      <c r="J51" s="20"/>
      <c r="K51" s="20"/>
      <c r="L51" s="20"/>
      <c r="N51" s="20"/>
      <c r="O51" s="20"/>
      <c r="P51" s="20"/>
      <c r="Q51" s="20"/>
      <c r="R51" s="20"/>
      <c r="S51" s="20"/>
      <c r="T51" s="20"/>
      <c r="U51" s="20"/>
      <c r="V51" s="20"/>
      <c r="W51" s="20"/>
      <c r="X51" s="20"/>
      <c r="Z51" s="20"/>
      <c r="AA51" s="20"/>
      <c r="AB51" s="20"/>
      <c r="AC51" s="20"/>
      <c r="AD51" s="20"/>
      <c r="AE51" s="20"/>
      <c r="AF51" s="20"/>
      <c r="AG51" s="20"/>
      <c r="AH51" s="20"/>
      <c r="AI51" s="20"/>
      <c r="AJ51" s="189"/>
      <c r="AL51" s="20"/>
      <c r="AM51" s="20"/>
      <c r="AN51" s="20"/>
      <c r="AO51" s="20"/>
      <c r="AP51" s="20"/>
      <c r="AQ51" s="20"/>
      <c r="AR51" s="20"/>
      <c r="AS51" s="20"/>
      <c r="AT51" s="20"/>
      <c r="AU51" s="20"/>
      <c r="AV51" s="189"/>
      <c r="AX51" s="20"/>
      <c r="AY51" s="20"/>
      <c r="AZ51" s="20"/>
      <c r="BA51" s="20"/>
      <c r="BB51" s="20"/>
      <c r="BC51" s="20"/>
      <c r="BD51" s="20"/>
      <c r="BE51" s="20"/>
      <c r="BF51" s="20"/>
      <c r="BG51" s="20"/>
      <c r="BH51" s="189"/>
      <c r="BJ51" s="80"/>
      <c r="BK51" s="80"/>
      <c r="BL51" s="80"/>
      <c r="BM51" s="80"/>
      <c r="BN51" s="20"/>
      <c r="BO51" s="20"/>
      <c r="BP51" s="20"/>
      <c r="BQ51" s="20"/>
      <c r="BR51" s="20"/>
      <c r="BS51" s="20"/>
      <c r="BT51" s="189"/>
    </row>
    <row r="52" spans="1:72" ht="12.75" customHeight="1">
      <c r="A52" s="165"/>
      <c r="B52" s="20"/>
      <c r="C52" s="20"/>
      <c r="D52" s="20"/>
      <c r="E52" s="20"/>
      <c r="F52" s="20"/>
      <c r="G52" s="20"/>
      <c r="H52" s="20"/>
      <c r="I52" s="20"/>
      <c r="J52" s="20"/>
      <c r="K52" s="20"/>
      <c r="L52" s="20"/>
      <c r="N52" s="20"/>
      <c r="O52" s="20"/>
      <c r="P52" s="20"/>
      <c r="Q52" s="20"/>
      <c r="R52" s="20"/>
      <c r="S52" s="20"/>
      <c r="T52" s="20"/>
      <c r="U52" s="20"/>
      <c r="V52" s="20"/>
      <c r="W52" s="20"/>
      <c r="X52" s="20"/>
      <c r="Z52" s="20"/>
      <c r="AA52" s="20"/>
      <c r="AB52" s="20"/>
      <c r="AC52" s="20"/>
      <c r="AD52" s="20"/>
      <c r="AE52" s="20"/>
      <c r="AF52" s="20"/>
      <c r="AG52" s="20"/>
      <c r="AH52" s="20"/>
      <c r="AI52" s="20"/>
      <c r="AJ52" s="189"/>
      <c r="AL52" s="20"/>
      <c r="AM52" s="20"/>
      <c r="AN52" s="20"/>
      <c r="AO52" s="20"/>
      <c r="AP52" s="20"/>
      <c r="AQ52" s="20"/>
      <c r="AR52" s="20"/>
      <c r="AS52" s="20"/>
      <c r="AT52" s="20"/>
      <c r="AU52" s="20"/>
      <c r="AV52" s="189"/>
      <c r="AX52" s="20"/>
      <c r="AY52" s="20"/>
      <c r="AZ52" s="20"/>
      <c r="BA52" s="20"/>
      <c r="BB52" s="20"/>
      <c r="BC52" s="20"/>
      <c r="BD52" s="20"/>
      <c r="BE52" s="20"/>
      <c r="BF52" s="20"/>
      <c r="BG52" s="20"/>
      <c r="BH52" s="189"/>
      <c r="BJ52" s="80"/>
      <c r="BK52" s="80"/>
      <c r="BL52" s="80"/>
      <c r="BM52" s="80"/>
      <c r="BN52" s="20"/>
      <c r="BO52" s="20"/>
      <c r="BP52" s="20"/>
      <c r="BQ52" s="20"/>
      <c r="BR52" s="20"/>
      <c r="BS52" s="20"/>
      <c r="BT52" s="189"/>
    </row>
    <row r="53" spans="1:72" ht="12.75" customHeight="1">
      <c r="A53" s="165"/>
      <c r="B53" s="20"/>
      <c r="C53" s="20"/>
      <c r="D53" s="20"/>
      <c r="E53" s="20"/>
      <c r="F53" s="20"/>
      <c r="G53" s="20"/>
      <c r="H53" s="20"/>
      <c r="I53" s="20"/>
      <c r="J53" s="20"/>
      <c r="K53" s="20"/>
      <c r="L53" s="20"/>
      <c r="N53" s="20"/>
      <c r="O53" s="20"/>
      <c r="P53" s="20"/>
      <c r="Q53" s="20"/>
      <c r="R53" s="20"/>
      <c r="S53" s="20"/>
      <c r="T53" s="20"/>
      <c r="U53" s="20"/>
      <c r="V53" s="20"/>
      <c r="W53" s="20"/>
      <c r="X53" s="20"/>
      <c r="Z53" s="20"/>
      <c r="AA53" s="20"/>
      <c r="AB53" s="20"/>
      <c r="AC53" s="20"/>
      <c r="AD53" s="20"/>
      <c r="AE53" s="20"/>
      <c r="AF53" s="20"/>
      <c r="AG53" s="20"/>
      <c r="AH53" s="20"/>
      <c r="AI53" s="20"/>
      <c r="AJ53" s="189"/>
      <c r="AL53" s="20"/>
      <c r="AM53" s="20"/>
      <c r="AN53" s="20"/>
      <c r="AO53" s="20"/>
      <c r="AP53" s="20"/>
      <c r="AQ53" s="20"/>
      <c r="AR53" s="20"/>
      <c r="AS53" s="20"/>
      <c r="AT53" s="20"/>
      <c r="AU53" s="20"/>
      <c r="AV53" s="189"/>
      <c r="AX53" s="20"/>
      <c r="AY53" s="20"/>
      <c r="AZ53" s="20"/>
      <c r="BA53" s="20"/>
      <c r="BB53" s="20"/>
      <c r="BC53" s="20"/>
      <c r="BD53" s="20"/>
      <c r="BE53" s="20"/>
      <c r="BF53" s="20"/>
      <c r="BG53" s="20"/>
      <c r="BH53" s="189"/>
      <c r="BJ53" s="80"/>
      <c r="BK53" s="80"/>
      <c r="BL53" s="80"/>
      <c r="BM53" s="80"/>
      <c r="BN53" s="20"/>
      <c r="BO53" s="20"/>
      <c r="BP53" s="20"/>
      <c r="BQ53" s="20"/>
      <c r="BR53" s="20"/>
      <c r="BS53" s="20"/>
      <c r="BT53" s="189"/>
    </row>
    <row r="54" spans="1:72" ht="12.75" customHeight="1">
      <c r="A54" s="165"/>
      <c r="B54" s="20"/>
      <c r="C54" s="20"/>
      <c r="D54" s="20"/>
      <c r="E54" s="20"/>
      <c r="F54" s="20"/>
      <c r="G54" s="20"/>
      <c r="H54" s="20"/>
      <c r="I54" s="20"/>
      <c r="J54" s="20"/>
      <c r="K54" s="20"/>
      <c r="L54" s="20"/>
      <c r="N54" s="20"/>
      <c r="O54" s="20"/>
      <c r="P54" s="20"/>
      <c r="Q54" s="20"/>
      <c r="R54" s="20"/>
      <c r="S54" s="20"/>
      <c r="T54" s="20"/>
      <c r="U54" s="20"/>
      <c r="V54" s="20"/>
      <c r="W54" s="20"/>
      <c r="X54" s="20"/>
      <c r="Z54" s="20"/>
      <c r="AA54" s="20"/>
      <c r="AB54" s="20"/>
      <c r="AC54" s="20"/>
      <c r="AD54" s="20"/>
      <c r="AE54" s="20"/>
      <c r="AF54" s="20"/>
      <c r="AG54" s="20"/>
      <c r="AH54" s="20"/>
      <c r="AI54" s="20"/>
      <c r="AJ54" s="189"/>
      <c r="AL54" s="20"/>
      <c r="AM54" s="20"/>
      <c r="AN54" s="20"/>
      <c r="AO54" s="20"/>
      <c r="AP54" s="20"/>
      <c r="AQ54" s="20"/>
      <c r="AR54" s="20"/>
      <c r="AS54" s="20"/>
      <c r="AT54" s="20"/>
      <c r="AU54" s="20"/>
      <c r="AV54" s="189"/>
      <c r="AX54" s="20"/>
      <c r="AY54" s="20"/>
      <c r="AZ54" s="20"/>
      <c r="BA54" s="20"/>
      <c r="BB54" s="20"/>
      <c r="BC54" s="20"/>
      <c r="BD54" s="20"/>
      <c r="BE54" s="20"/>
      <c r="BF54" s="20"/>
      <c r="BG54" s="20"/>
      <c r="BH54" s="189"/>
      <c r="BJ54" s="80"/>
      <c r="BK54" s="80"/>
      <c r="BL54" s="80"/>
      <c r="BM54" s="80"/>
      <c r="BN54" s="20"/>
      <c r="BO54" s="20"/>
      <c r="BP54" s="20"/>
      <c r="BQ54" s="20"/>
      <c r="BR54" s="20"/>
      <c r="BS54" s="20"/>
      <c r="BT54" s="189"/>
    </row>
    <row r="55" spans="1:72" ht="12.75" customHeight="1">
      <c r="A55" s="165"/>
      <c r="B55" s="20"/>
      <c r="C55" s="20"/>
      <c r="D55" s="20"/>
      <c r="E55" s="20"/>
      <c r="F55" s="20"/>
      <c r="G55" s="20"/>
      <c r="H55" s="20"/>
      <c r="I55" s="20"/>
      <c r="J55" s="20"/>
      <c r="K55" s="20"/>
      <c r="L55" s="20"/>
      <c r="N55" s="20"/>
      <c r="O55" s="20"/>
      <c r="P55" s="20"/>
      <c r="Q55" s="20"/>
      <c r="R55" s="20"/>
      <c r="S55" s="20"/>
      <c r="T55" s="20"/>
      <c r="U55" s="20"/>
      <c r="V55" s="20"/>
      <c r="W55" s="20"/>
      <c r="X55" s="20"/>
      <c r="Z55" s="20"/>
      <c r="AA55" s="20"/>
      <c r="AB55" s="20"/>
      <c r="AC55" s="20"/>
      <c r="AD55" s="20"/>
      <c r="AE55" s="20"/>
      <c r="AF55" s="20"/>
      <c r="AG55" s="20"/>
      <c r="AH55" s="20"/>
      <c r="AI55" s="20"/>
      <c r="AJ55" s="189"/>
      <c r="AL55" s="20"/>
      <c r="AM55" s="20"/>
      <c r="AN55" s="20"/>
      <c r="AO55" s="20"/>
      <c r="AP55" s="20"/>
      <c r="AQ55" s="20"/>
      <c r="AR55" s="20"/>
      <c r="AS55" s="20"/>
      <c r="AT55" s="20"/>
      <c r="AU55" s="20"/>
      <c r="AV55" s="189"/>
      <c r="AX55" s="20"/>
      <c r="AY55" s="20"/>
      <c r="AZ55" s="20"/>
      <c r="BA55" s="20"/>
      <c r="BB55" s="20"/>
      <c r="BC55" s="20"/>
      <c r="BD55" s="20"/>
      <c r="BE55" s="20"/>
      <c r="BF55" s="20"/>
      <c r="BG55" s="20"/>
      <c r="BH55" s="189"/>
      <c r="BJ55" s="80"/>
      <c r="BK55" s="80"/>
      <c r="BL55" s="80"/>
      <c r="BM55" s="80"/>
      <c r="BN55" s="20"/>
      <c r="BO55" s="20"/>
      <c r="BP55" s="20"/>
      <c r="BQ55" s="20"/>
      <c r="BR55" s="20"/>
      <c r="BS55" s="20"/>
      <c r="BT55" s="189"/>
    </row>
    <row r="56" spans="1:72" ht="12.75" customHeight="1">
      <c r="A56" s="165"/>
      <c r="B56" s="20"/>
      <c r="C56" s="20"/>
      <c r="D56" s="20"/>
      <c r="E56" s="20"/>
      <c r="F56" s="20"/>
      <c r="G56" s="20"/>
      <c r="H56" s="20"/>
      <c r="I56" s="20"/>
      <c r="J56" s="20"/>
      <c r="K56" s="20"/>
      <c r="L56" s="20"/>
      <c r="N56" s="20"/>
      <c r="O56" s="20"/>
      <c r="P56" s="20"/>
      <c r="Q56" s="20"/>
      <c r="R56" s="20"/>
      <c r="S56" s="20"/>
      <c r="T56" s="20"/>
      <c r="U56" s="20"/>
      <c r="V56" s="20"/>
      <c r="W56" s="20"/>
      <c r="X56" s="20"/>
      <c r="Z56" s="20"/>
      <c r="AA56" s="20"/>
      <c r="AB56" s="20"/>
      <c r="AC56" s="20"/>
      <c r="AD56" s="20"/>
      <c r="AE56" s="20"/>
      <c r="AF56" s="20"/>
      <c r="AG56" s="20"/>
      <c r="AH56" s="20"/>
      <c r="AI56" s="20"/>
      <c r="AJ56" s="189"/>
      <c r="AL56" s="20"/>
      <c r="AM56" s="20"/>
      <c r="AN56" s="20"/>
      <c r="AO56" s="20"/>
      <c r="AP56" s="20"/>
      <c r="AQ56" s="20"/>
      <c r="AR56" s="20"/>
      <c r="AS56" s="20"/>
      <c r="AT56" s="20"/>
      <c r="AU56" s="20"/>
      <c r="AV56" s="189"/>
      <c r="AX56" s="20"/>
      <c r="AY56" s="20"/>
      <c r="AZ56" s="20"/>
      <c r="BA56" s="20"/>
      <c r="BB56" s="20"/>
      <c r="BC56" s="20"/>
      <c r="BD56" s="20"/>
      <c r="BE56" s="20"/>
      <c r="BF56" s="20"/>
      <c r="BG56" s="20"/>
      <c r="BH56" s="189"/>
      <c r="BJ56" s="80"/>
      <c r="BK56" s="80"/>
      <c r="BL56" s="80"/>
      <c r="BM56" s="80"/>
      <c r="BN56" s="20"/>
      <c r="BO56" s="20"/>
      <c r="BP56" s="20"/>
      <c r="BQ56" s="20"/>
      <c r="BR56" s="20"/>
      <c r="BS56" s="20"/>
      <c r="BT56" s="189"/>
    </row>
    <row r="57" spans="1:72" ht="12.75" customHeight="1">
      <c r="A57" s="165"/>
      <c r="B57" s="20"/>
      <c r="C57" s="20"/>
      <c r="D57" s="20"/>
      <c r="E57" s="20"/>
      <c r="F57" s="20"/>
      <c r="G57" s="20"/>
      <c r="H57" s="20"/>
      <c r="I57" s="20"/>
      <c r="J57" s="20"/>
      <c r="K57" s="20"/>
      <c r="L57" s="20"/>
      <c r="N57" s="20"/>
      <c r="O57" s="20"/>
      <c r="P57" s="20"/>
      <c r="Q57" s="20"/>
      <c r="R57" s="20"/>
      <c r="S57" s="20"/>
      <c r="T57" s="20"/>
      <c r="U57" s="20"/>
      <c r="V57" s="20"/>
      <c r="W57" s="20"/>
      <c r="X57" s="20"/>
      <c r="Z57" s="20"/>
      <c r="AA57" s="20"/>
      <c r="AB57" s="20"/>
      <c r="AC57" s="20"/>
      <c r="AD57" s="20"/>
      <c r="AE57" s="20"/>
      <c r="AF57" s="20"/>
      <c r="AG57" s="20"/>
      <c r="AH57" s="20"/>
      <c r="AI57" s="20"/>
      <c r="AJ57" s="189"/>
      <c r="AL57" s="20"/>
      <c r="AM57" s="20"/>
      <c r="AN57" s="20"/>
      <c r="AO57" s="20"/>
      <c r="AP57" s="20"/>
      <c r="AQ57" s="20"/>
      <c r="AR57" s="20"/>
      <c r="AS57" s="20"/>
      <c r="AT57" s="20"/>
      <c r="AU57" s="20"/>
      <c r="AV57" s="189"/>
      <c r="AX57" s="20"/>
      <c r="AY57" s="20"/>
      <c r="AZ57" s="20"/>
      <c r="BA57" s="20"/>
      <c r="BB57" s="20"/>
      <c r="BC57" s="20"/>
      <c r="BD57" s="20"/>
      <c r="BE57" s="20"/>
      <c r="BF57" s="20"/>
      <c r="BG57" s="20"/>
      <c r="BH57" s="189"/>
      <c r="BJ57" s="80"/>
      <c r="BK57" s="80"/>
      <c r="BL57" s="80"/>
      <c r="BM57" s="80"/>
      <c r="BN57" s="20"/>
      <c r="BO57" s="20"/>
      <c r="BP57" s="20"/>
      <c r="BQ57" s="20"/>
      <c r="BR57" s="20"/>
      <c r="BS57" s="20"/>
      <c r="BT57" s="189"/>
    </row>
    <row r="58" spans="1:72" ht="12.75" customHeight="1">
      <c r="A58" s="165"/>
      <c r="B58" s="20"/>
      <c r="C58" s="20"/>
      <c r="D58" s="20"/>
      <c r="E58" s="20"/>
      <c r="F58" s="20"/>
      <c r="G58" s="20"/>
      <c r="H58" s="20"/>
      <c r="I58" s="20"/>
      <c r="J58" s="20"/>
      <c r="K58" s="20"/>
      <c r="L58" s="20"/>
      <c r="N58" s="20"/>
      <c r="O58" s="20"/>
      <c r="P58" s="20"/>
      <c r="Q58" s="20"/>
      <c r="R58" s="20"/>
      <c r="S58" s="20"/>
      <c r="T58" s="20"/>
      <c r="U58" s="20"/>
      <c r="V58" s="20"/>
      <c r="W58" s="20"/>
      <c r="X58" s="20"/>
      <c r="Z58" s="20"/>
      <c r="AA58" s="20"/>
      <c r="AB58" s="20"/>
      <c r="AC58" s="20"/>
      <c r="AD58" s="20"/>
      <c r="AE58" s="20"/>
      <c r="AF58" s="20"/>
      <c r="AG58" s="20"/>
      <c r="AH58" s="20"/>
      <c r="AI58" s="20"/>
      <c r="AJ58" s="189"/>
      <c r="AL58" s="20"/>
      <c r="AM58" s="20"/>
      <c r="AN58" s="20"/>
      <c r="AO58" s="20"/>
      <c r="AP58" s="20"/>
      <c r="AQ58" s="20"/>
      <c r="AR58" s="20"/>
      <c r="AS58" s="20"/>
      <c r="AT58" s="20"/>
      <c r="AU58" s="20"/>
      <c r="AV58" s="189"/>
      <c r="AX58" s="20"/>
      <c r="AY58" s="20"/>
      <c r="AZ58" s="20"/>
      <c r="BA58" s="20"/>
      <c r="BB58" s="20"/>
      <c r="BC58" s="20"/>
      <c r="BD58" s="20"/>
      <c r="BE58" s="20"/>
      <c r="BF58" s="20"/>
      <c r="BG58" s="20"/>
      <c r="BH58" s="189"/>
      <c r="BJ58" s="80"/>
      <c r="BK58" s="80"/>
      <c r="BL58" s="80"/>
      <c r="BM58" s="80"/>
      <c r="BN58" s="20"/>
      <c r="BO58" s="20"/>
      <c r="BP58" s="20"/>
      <c r="BQ58" s="20"/>
      <c r="BR58" s="20"/>
      <c r="BS58" s="20"/>
      <c r="BT58" s="189"/>
    </row>
    <row r="59" spans="1:72" ht="12.75" customHeight="1">
      <c r="A59" s="165"/>
      <c r="B59" s="20"/>
      <c r="C59" s="20"/>
      <c r="D59" s="20"/>
      <c r="E59" s="20"/>
      <c r="F59" s="20"/>
      <c r="G59" s="20"/>
      <c r="H59" s="20"/>
      <c r="I59" s="20"/>
      <c r="J59" s="20"/>
      <c r="K59" s="20"/>
      <c r="L59" s="20"/>
      <c r="N59" s="20"/>
      <c r="O59" s="20"/>
      <c r="P59" s="20"/>
      <c r="Q59" s="20"/>
      <c r="R59" s="20"/>
      <c r="S59" s="20"/>
      <c r="T59" s="20"/>
      <c r="U59" s="20"/>
      <c r="V59" s="20"/>
      <c r="W59" s="20"/>
      <c r="X59" s="20"/>
      <c r="Z59" s="20"/>
      <c r="AA59" s="20"/>
      <c r="AB59" s="20"/>
      <c r="AC59" s="20"/>
      <c r="AD59" s="20"/>
      <c r="AE59" s="20"/>
      <c r="AF59" s="20"/>
      <c r="AG59" s="20"/>
      <c r="AH59" s="20"/>
      <c r="AI59" s="20"/>
      <c r="AJ59" s="189"/>
      <c r="AL59" s="20"/>
      <c r="AM59" s="20"/>
      <c r="AN59" s="20"/>
      <c r="AO59" s="20"/>
      <c r="AP59" s="20"/>
      <c r="AQ59" s="20"/>
      <c r="AR59" s="20"/>
      <c r="AS59" s="20"/>
      <c r="AT59" s="20"/>
      <c r="AU59" s="20"/>
      <c r="AV59" s="189"/>
      <c r="AX59" s="20"/>
      <c r="AY59" s="20"/>
      <c r="AZ59" s="20"/>
      <c r="BA59" s="20"/>
      <c r="BB59" s="20"/>
      <c r="BC59" s="20"/>
      <c r="BD59" s="20"/>
      <c r="BE59" s="20"/>
      <c r="BF59" s="20"/>
      <c r="BG59" s="20"/>
      <c r="BH59" s="189"/>
      <c r="BJ59" s="80"/>
      <c r="BK59" s="80"/>
      <c r="BL59" s="80"/>
      <c r="BM59" s="80"/>
      <c r="BN59" s="20"/>
      <c r="BO59" s="20"/>
      <c r="BP59" s="20"/>
      <c r="BQ59" s="20"/>
      <c r="BR59" s="20"/>
      <c r="BS59" s="20"/>
      <c r="BT59" s="189"/>
    </row>
    <row r="60" spans="1:72" ht="12.75" customHeight="1">
      <c r="A60" s="165"/>
      <c r="B60" s="20"/>
      <c r="C60" s="20"/>
      <c r="D60" s="20"/>
      <c r="E60" s="20"/>
      <c r="F60" s="20"/>
      <c r="G60" s="20"/>
      <c r="H60" s="20"/>
      <c r="I60" s="20"/>
      <c r="J60" s="20"/>
      <c r="K60" s="20"/>
      <c r="L60" s="20"/>
      <c r="N60" s="20"/>
      <c r="O60" s="20"/>
      <c r="P60" s="20"/>
      <c r="Q60" s="20"/>
      <c r="R60" s="20"/>
      <c r="S60" s="20"/>
      <c r="T60" s="20"/>
      <c r="U60" s="20"/>
      <c r="V60" s="20"/>
      <c r="W60" s="20"/>
      <c r="X60" s="20"/>
      <c r="Z60" s="20"/>
      <c r="AA60" s="20"/>
      <c r="AB60" s="20"/>
      <c r="AC60" s="20"/>
      <c r="AD60" s="20"/>
      <c r="AE60" s="20"/>
      <c r="AF60" s="20"/>
      <c r="AG60" s="20"/>
      <c r="AH60" s="20"/>
      <c r="AI60" s="20"/>
      <c r="AJ60" s="189"/>
      <c r="AL60" s="20"/>
      <c r="AM60" s="20"/>
      <c r="AN60" s="20"/>
      <c r="AO60" s="20"/>
      <c r="AP60" s="20"/>
      <c r="AQ60" s="20"/>
      <c r="AR60" s="20"/>
      <c r="AS60" s="20"/>
      <c r="AT60" s="20"/>
      <c r="AU60" s="20"/>
      <c r="AV60" s="189"/>
      <c r="AX60" s="20"/>
      <c r="AY60" s="20"/>
      <c r="AZ60" s="20"/>
      <c r="BA60" s="20"/>
      <c r="BB60" s="20"/>
      <c r="BC60" s="20"/>
      <c r="BD60" s="20"/>
      <c r="BE60" s="20"/>
      <c r="BF60" s="20"/>
      <c r="BG60" s="20"/>
      <c r="BH60" s="189"/>
      <c r="BJ60" s="80"/>
      <c r="BK60" s="80"/>
      <c r="BL60" s="80"/>
      <c r="BM60" s="80"/>
      <c r="BN60" s="20"/>
      <c r="BO60" s="20"/>
      <c r="BP60" s="20"/>
      <c r="BQ60" s="20"/>
      <c r="BR60" s="20"/>
      <c r="BS60" s="20"/>
      <c r="BT60" s="189"/>
    </row>
    <row r="61" spans="1:72" ht="12.75" customHeight="1">
      <c r="A61" s="165"/>
      <c r="B61" s="20"/>
      <c r="C61" s="20"/>
      <c r="D61" s="20"/>
      <c r="E61" s="20"/>
      <c r="F61" s="20"/>
      <c r="G61" s="20"/>
      <c r="H61" s="20"/>
      <c r="I61" s="20"/>
      <c r="J61" s="20"/>
      <c r="K61" s="20"/>
      <c r="L61" s="20"/>
      <c r="N61" s="20"/>
      <c r="O61" s="20"/>
      <c r="P61" s="20"/>
      <c r="Q61" s="20"/>
      <c r="R61" s="20"/>
      <c r="S61" s="20"/>
      <c r="T61" s="20"/>
      <c r="U61" s="20"/>
      <c r="V61" s="20"/>
      <c r="W61" s="20"/>
      <c r="X61" s="20"/>
      <c r="Z61" s="20"/>
      <c r="AA61" s="20"/>
      <c r="AB61" s="20"/>
      <c r="AC61" s="20"/>
      <c r="AD61" s="20"/>
      <c r="AE61" s="20"/>
      <c r="AF61" s="20"/>
      <c r="AG61" s="20"/>
      <c r="AH61" s="20"/>
      <c r="AI61" s="20"/>
      <c r="AJ61" s="189"/>
      <c r="AL61" s="20"/>
      <c r="AM61" s="20"/>
      <c r="AN61" s="20"/>
      <c r="AO61" s="20"/>
      <c r="AP61" s="20"/>
      <c r="AQ61" s="20"/>
      <c r="AR61" s="20"/>
      <c r="AS61" s="20"/>
      <c r="AT61" s="20"/>
      <c r="AU61" s="20"/>
      <c r="AV61" s="189"/>
      <c r="AX61" s="20"/>
      <c r="AY61" s="20"/>
      <c r="AZ61" s="20"/>
      <c r="BA61" s="20"/>
      <c r="BB61" s="20"/>
      <c r="BC61" s="20"/>
      <c r="BD61" s="20"/>
      <c r="BE61" s="20"/>
      <c r="BF61" s="20"/>
      <c r="BG61" s="20"/>
      <c r="BH61" s="189"/>
      <c r="BJ61" s="80"/>
      <c r="BK61" s="80"/>
      <c r="BL61" s="80"/>
      <c r="BM61" s="80"/>
      <c r="BN61" s="20"/>
      <c r="BO61" s="20"/>
      <c r="BP61" s="20"/>
      <c r="BQ61" s="20"/>
      <c r="BR61" s="20"/>
      <c r="BS61" s="20"/>
      <c r="BT61" s="189"/>
    </row>
    <row r="62" spans="1:72" ht="12.75" customHeight="1">
      <c r="A62" s="165"/>
      <c r="B62" s="20"/>
      <c r="C62" s="20"/>
      <c r="D62" s="20"/>
      <c r="E62" s="20"/>
      <c r="F62" s="20"/>
      <c r="G62" s="20"/>
      <c r="H62" s="20"/>
      <c r="I62" s="20"/>
      <c r="J62" s="20"/>
      <c r="K62" s="20"/>
      <c r="L62" s="20"/>
      <c r="N62" s="20"/>
      <c r="O62" s="20"/>
      <c r="P62" s="20"/>
      <c r="Q62" s="20"/>
      <c r="R62" s="20"/>
      <c r="S62" s="20"/>
      <c r="T62" s="20"/>
      <c r="U62" s="20"/>
      <c r="V62" s="20"/>
      <c r="W62" s="20"/>
      <c r="X62" s="20"/>
      <c r="Z62" s="20"/>
      <c r="AA62" s="20"/>
      <c r="AB62" s="20"/>
      <c r="AC62" s="20"/>
      <c r="AD62" s="20"/>
      <c r="AE62" s="20"/>
      <c r="AF62" s="20"/>
      <c r="AG62" s="20"/>
      <c r="AH62" s="20"/>
      <c r="AI62" s="20"/>
      <c r="AJ62" s="189"/>
      <c r="AL62" s="20"/>
      <c r="AM62" s="20"/>
      <c r="AN62" s="20"/>
      <c r="AO62" s="20"/>
      <c r="AP62" s="20"/>
      <c r="AQ62" s="20"/>
      <c r="AR62" s="20"/>
      <c r="AS62" s="20"/>
      <c r="AT62" s="20"/>
      <c r="AU62" s="20"/>
      <c r="AV62" s="189"/>
      <c r="AX62" s="20"/>
      <c r="AY62" s="20"/>
      <c r="AZ62" s="20"/>
      <c r="BA62" s="20"/>
      <c r="BB62" s="20"/>
      <c r="BC62" s="20"/>
      <c r="BD62" s="20"/>
      <c r="BE62" s="20"/>
      <c r="BF62" s="20"/>
      <c r="BG62" s="20"/>
      <c r="BH62" s="189"/>
      <c r="BJ62" s="80"/>
      <c r="BK62" s="80"/>
      <c r="BL62" s="80"/>
      <c r="BM62" s="80"/>
      <c r="BN62" s="20"/>
      <c r="BO62" s="20"/>
      <c r="BP62" s="20"/>
      <c r="BQ62" s="20"/>
      <c r="BR62" s="20"/>
      <c r="BS62" s="20"/>
      <c r="BT62" s="189"/>
    </row>
    <row r="63" spans="1:72" ht="12.75" customHeight="1">
      <c r="A63" s="165"/>
      <c r="B63" s="20"/>
      <c r="C63" s="20"/>
      <c r="D63" s="20"/>
      <c r="E63" s="20"/>
      <c r="F63" s="20"/>
      <c r="G63" s="20"/>
      <c r="H63" s="20"/>
      <c r="I63" s="20"/>
      <c r="J63" s="20"/>
      <c r="K63" s="20"/>
      <c r="L63" s="20"/>
      <c r="N63" s="20"/>
      <c r="O63" s="20"/>
      <c r="P63" s="20"/>
      <c r="Q63" s="20"/>
      <c r="R63" s="20"/>
      <c r="S63" s="20"/>
      <c r="T63" s="20"/>
      <c r="U63" s="20"/>
      <c r="V63" s="20"/>
      <c r="W63" s="20"/>
      <c r="X63" s="20"/>
      <c r="Z63" s="20"/>
      <c r="AA63" s="20"/>
      <c r="AB63" s="20"/>
      <c r="AC63" s="20"/>
      <c r="AD63" s="20"/>
      <c r="AE63" s="20"/>
      <c r="AF63" s="20"/>
      <c r="AG63" s="20"/>
      <c r="AH63" s="20"/>
      <c r="AI63" s="20"/>
      <c r="AJ63" s="189"/>
      <c r="AL63" s="20"/>
      <c r="AM63" s="20"/>
      <c r="AN63" s="20"/>
      <c r="AO63" s="20"/>
      <c r="AP63" s="20"/>
      <c r="AQ63" s="20"/>
      <c r="AR63" s="20"/>
      <c r="AS63" s="20"/>
      <c r="AT63" s="20"/>
      <c r="AU63" s="20"/>
      <c r="AV63" s="189"/>
      <c r="AX63" s="20"/>
      <c r="AY63" s="20"/>
      <c r="AZ63" s="20"/>
      <c r="BA63" s="20"/>
      <c r="BB63" s="20"/>
      <c r="BC63" s="20"/>
      <c r="BD63" s="20"/>
      <c r="BE63" s="20"/>
      <c r="BF63" s="20"/>
      <c r="BG63" s="20"/>
      <c r="BH63" s="189"/>
      <c r="BJ63" s="80"/>
      <c r="BK63" s="80"/>
      <c r="BL63" s="80"/>
      <c r="BM63" s="80"/>
      <c r="BN63" s="20"/>
      <c r="BO63" s="20"/>
      <c r="BP63" s="20"/>
      <c r="BQ63" s="20"/>
      <c r="BR63" s="20"/>
      <c r="BS63" s="20"/>
      <c r="BT63" s="189"/>
    </row>
    <row r="64" spans="1:72" ht="12.75" customHeight="1">
      <c r="A64" s="165"/>
      <c r="B64" s="20"/>
      <c r="C64" s="20"/>
      <c r="D64" s="20"/>
      <c r="E64" s="20"/>
      <c r="F64" s="20"/>
      <c r="G64" s="20"/>
      <c r="H64" s="20"/>
      <c r="I64" s="20"/>
      <c r="J64" s="20"/>
      <c r="K64" s="20"/>
      <c r="L64" s="20"/>
      <c r="N64" s="20"/>
      <c r="O64" s="20"/>
      <c r="P64" s="20"/>
      <c r="Q64" s="20"/>
      <c r="R64" s="20"/>
      <c r="S64" s="20"/>
      <c r="T64" s="20"/>
      <c r="U64" s="20"/>
      <c r="V64" s="20"/>
      <c r="W64" s="20"/>
      <c r="X64" s="20"/>
      <c r="Z64" s="20"/>
      <c r="AA64" s="20"/>
      <c r="AB64" s="20"/>
      <c r="AC64" s="20"/>
      <c r="AD64" s="20"/>
      <c r="AE64" s="20"/>
      <c r="AF64" s="20"/>
      <c r="AG64" s="20"/>
      <c r="AH64" s="20"/>
      <c r="AI64" s="20"/>
      <c r="AJ64" s="189"/>
      <c r="AL64" s="20"/>
      <c r="AM64" s="20"/>
      <c r="AN64" s="20"/>
      <c r="AO64" s="20"/>
      <c r="AP64" s="20"/>
      <c r="AQ64" s="20"/>
      <c r="AR64" s="20"/>
      <c r="AS64" s="20"/>
      <c r="AT64" s="20"/>
      <c r="AU64" s="20"/>
      <c r="AV64" s="189"/>
      <c r="AX64" s="20"/>
      <c r="AY64" s="20"/>
      <c r="AZ64" s="20"/>
      <c r="BA64" s="20"/>
      <c r="BB64" s="20"/>
      <c r="BC64" s="20"/>
      <c r="BD64" s="20"/>
      <c r="BE64" s="20"/>
      <c r="BF64" s="20"/>
      <c r="BG64" s="20"/>
      <c r="BH64" s="189"/>
      <c r="BJ64" s="80"/>
      <c r="BK64" s="80"/>
      <c r="BL64" s="80"/>
      <c r="BM64" s="80"/>
      <c r="BN64" s="20"/>
      <c r="BO64" s="20"/>
      <c r="BP64" s="20"/>
      <c r="BQ64" s="20"/>
      <c r="BR64" s="20"/>
      <c r="BS64" s="20"/>
      <c r="BT64" s="189"/>
    </row>
    <row r="65" spans="1:72" ht="12.75" customHeight="1">
      <c r="A65" s="165"/>
      <c r="B65" s="20"/>
      <c r="C65" s="20"/>
      <c r="D65" s="20"/>
      <c r="E65" s="20"/>
      <c r="F65" s="20"/>
      <c r="G65" s="20"/>
      <c r="H65" s="20"/>
      <c r="I65" s="20"/>
      <c r="J65" s="20"/>
      <c r="K65" s="20"/>
      <c r="L65" s="20"/>
      <c r="N65" s="20"/>
      <c r="O65" s="20"/>
      <c r="P65" s="20"/>
      <c r="Q65" s="20"/>
      <c r="R65" s="20"/>
      <c r="S65" s="20"/>
      <c r="T65" s="20"/>
      <c r="U65" s="20"/>
      <c r="V65" s="20"/>
      <c r="W65" s="20"/>
      <c r="X65" s="20"/>
      <c r="Z65" s="20"/>
      <c r="AA65" s="20"/>
      <c r="AB65" s="20"/>
      <c r="AC65" s="20"/>
      <c r="AD65" s="20"/>
      <c r="AE65" s="20"/>
      <c r="AF65" s="20"/>
      <c r="AG65" s="20"/>
      <c r="AH65" s="20"/>
      <c r="AI65" s="20"/>
      <c r="AJ65" s="189"/>
      <c r="AL65" s="20"/>
      <c r="AM65" s="20"/>
      <c r="AN65" s="20"/>
      <c r="AO65" s="20"/>
      <c r="AP65" s="20"/>
      <c r="AQ65" s="20"/>
      <c r="AR65" s="20"/>
      <c r="AS65" s="20"/>
      <c r="AT65" s="20"/>
      <c r="AU65" s="20"/>
      <c r="AV65" s="189"/>
      <c r="AX65" s="20"/>
      <c r="AY65" s="20"/>
      <c r="AZ65" s="20"/>
      <c r="BA65" s="20"/>
      <c r="BB65" s="20"/>
      <c r="BC65" s="20"/>
      <c r="BD65" s="20"/>
      <c r="BE65" s="20"/>
      <c r="BF65" s="20"/>
      <c r="BG65" s="20"/>
      <c r="BH65" s="189"/>
      <c r="BJ65" s="80"/>
      <c r="BK65" s="80"/>
      <c r="BL65" s="80"/>
      <c r="BM65" s="80"/>
      <c r="BN65" s="20"/>
      <c r="BO65" s="20"/>
      <c r="BP65" s="20"/>
      <c r="BQ65" s="20"/>
      <c r="BR65" s="20"/>
      <c r="BS65" s="20"/>
      <c r="BT65" s="189"/>
    </row>
    <row r="66" spans="1:72" ht="12.75" customHeight="1">
      <c r="A66" s="165"/>
      <c r="B66" s="20"/>
      <c r="C66" s="20"/>
      <c r="D66" s="20"/>
      <c r="E66" s="20"/>
      <c r="F66" s="20"/>
      <c r="G66" s="20"/>
      <c r="H66" s="20"/>
      <c r="I66" s="20"/>
      <c r="J66" s="20"/>
      <c r="K66" s="20"/>
      <c r="L66" s="20"/>
      <c r="N66" s="20"/>
      <c r="O66" s="20"/>
      <c r="P66" s="20"/>
      <c r="Q66" s="20"/>
      <c r="R66" s="20"/>
      <c r="S66" s="20"/>
      <c r="T66" s="20"/>
      <c r="U66" s="20"/>
      <c r="V66" s="20"/>
      <c r="W66" s="20"/>
      <c r="X66" s="20"/>
      <c r="Z66" s="20"/>
      <c r="AA66" s="20"/>
      <c r="AB66" s="20"/>
      <c r="AC66" s="20"/>
      <c r="AD66" s="20"/>
      <c r="AE66" s="20"/>
      <c r="AF66" s="20"/>
      <c r="AG66" s="20"/>
      <c r="AH66" s="20"/>
      <c r="AI66" s="20"/>
      <c r="AJ66" s="189"/>
      <c r="AL66" s="20"/>
      <c r="AM66" s="20"/>
      <c r="AN66" s="20"/>
      <c r="AO66" s="20"/>
      <c r="AP66" s="20"/>
      <c r="AQ66" s="20"/>
      <c r="AR66" s="20"/>
      <c r="AS66" s="20"/>
      <c r="AT66" s="20"/>
      <c r="AU66" s="20"/>
      <c r="AV66" s="189"/>
      <c r="AX66" s="20"/>
      <c r="AY66" s="20"/>
      <c r="AZ66" s="20"/>
      <c r="BA66" s="20"/>
      <c r="BB66" s="20"/>
      <c r="BC66" s="20"/>
      <c r="BD66" s="20"/>
      <c r="BE66" s="20"/>
      <c r="BF66" s="20"/>
      <c r="BG66" s="20"/>
      <c r="BH66" s="189"/>
      <c r="BJ66" s="80"/>
      <c r="BK66" s="80"/>
      <c r="BL66" s="80"/>
      <c r="BM66" s="80"/>
      <c r="BN66" s="20"/>
      <c r="BO66" s="20"/>
      <c r="BP66" s="20"/>
      <c r="BQ66" s="20"/>
      <c r="BR66" s="20"/>
      <c r="BS66" s="20"/>
      <c r="BT66" s="189"/>
    </row>
    <row r="67" spans="1:72" ht="12.75" customHeight="1">
      <c r="A67" s="165"/>
      <c r="B67" s="20"/>
      <c r="C67" s="20"/>
      <c r="D67" s="20"/>
      <c r="E67" s="20"/>
      <c r="F67" s="20"/>
      <c r="G67" s="20"/>
      <c r="H67" s="20"/>
      <c r="I67" s="20"/>
      <c r="J67" s="20"/>
      <c r="K67" s="20"/>
      <c r="L67" s="20"/>
      <c r="N67" s="20"/>
      <c r="O67" s="20"/>
      <c r="P67" s="20"/>
      <c r="Q67" s="20"/>
      <c r="R67" s="20"/>
      <c r="S67" s="20"/>
      <c r="T67" s="20"/>
      <c r="U67" s="20"/>
      <c r="V67" s="20"/>
      <c r="W67" s="20"/>
      <c r="X67" s="20"/>
      <c r="Z67" s="20"/>
      <c r="AA67" s="20"/>
      <c r="AB67" s="20"/>
      <c r="AC67" s="20"/>
      <c r="AD67" s="20"/>
      <c r="AE67" s="20"/>
      <c r="AF67" s="20"/>
      <c r="AG67" s="20"/>
      <c r="AH67" s="20"/>
      <c r="AI67" s="20"/>
      <c r="AJ67" s="189"/>
      <c r="AL67" s="20"/>
      <c r="AM67" s="20"/>
      <c r="AN67" s="20"/>
      <c r="AO67" s="20"/>
      <c r="AP67" s="20"/>
      <c r="AQ67" s="20"/>
      <c r="AR67" s="20"/>
      <c r="AS67" s="20"/>
      <c r="AT67" s="20"/>
      <c r="AU67" s="20"/>
      <c r="AV67" s="189"/>
      <c r="AX67" s="20"/>
      <c r="AY67" s="20"/>
      <c r="AZ67" s="20"/>
      <c r="BA67" s="20"/>
      <c r="BB67" s="20"/>
      <c r="BC67" s="20"/>
      <c r="BD67" s="20"/>
      <c r="BE67" s="20"/>
      <c r="BF67" s="20"/>
      <c r="BG67" s="20"/>
      <c r="BH67" s="189"/>
      <c r="BJ67" s="80"/>
      <c r="BK67" s="80"/>
      <c r="BL67" s="80"/>
      <c r="BM67" s="80"/>
      <c r="BN67" s="20"/>
      <c r="BO67" s="20"/>
      <c r="BP67" s="20"/>
      <c r="BQ67" s="20"/>
      <c r="BR67" s="20"/>
      <c r="BS67" s="20"/>
      <c r="BT67" s="189"/>
    </row>
    <row r="68" spans="1:72" ht="12.75" customHeight="1">
      <c r="A68" s="165"/>
      <c r="B68" s="20"/>
      <c r="C68" s="20"/>
      <c r="D68" s="20"/>
      <c r="E68" s="20"/>
      <c r="F68" s="20"/>
      <c r="G68" s="20"/>
      <c r="H68" s="20"/>
      <c r="I68" s="20"/>
      <c r="J68" s="20"/>
      <c r="K68" s="20"/>
      <c r="L68" s="20"/>
      <c r="N68" s="20"/>
      <c r="O68" s="20"/>
      <c r="P68" s="20"/>
      <c r="Q68" s="20"/>
      <c r="R68" s="20"/>
      <c r="S68" s="20"/>
      <c r="T68" s="20"/>
      <c r="U68" s="20"/>
      <c r="V68" s="20"/>
      <c r="W68" s="20"/>
      <c r="X68" s="20"/>
      <c r="Z68" s="20"/>
      <c r="AA68" s="20"/>
      <c r="AB68" s="20"/>
      <c r="AC68" s="20"/>
      <c r="AD68" s="20"/>
      <c r="AE68" s="20"/>
      <c r="AF68" s="20"/>
      <c r="AG68" s="20"/>
      <c r="AH68" s="20"/>
      <c r="AI68" s="20"/>
      <c r="AJ68" s="189"/>
      <c r="AL68" s="20"/>
      <c r="AM68" s="20"/>
      <c r="AN68" s="20"/>
      <c r="AO68" s="20"/>
      <c r="AP68" s="20"/>
      <c r="AQ68" s="20"/>
      <c r="AR68" s="20"/>
      <c r="AS68" s="20"/>
      <c r="AT68" s="20"/>
      <c r="AU68" s="20"/>
      <c r="AV68" s="189"/>
      <c r="AX68" s="20"/>
      <c r="AY68" s="20"/>
      <c r="AZ68" s="20"/>
      <c r="BA68" s="20"/>
      <c r="BB68" s="20"/>
      <c r="BC68" s="20"/>
      <c r="BD68" s="20"/>
      <c r="BE68" s="20"/>
      <c r="BF68" s="20"/>
      <c r="BG68" s="20"/>
      <c r="BH68" s="189"/>
      <c r="BJ68" s="80"/>
      <c r="BK68" s="80"/>
      <c r="BL68" s="80"/>
      <c r="BM68" s="80"/>
      <c r="BN68" s="20"/>
      <c r="BO68" s="20"/>
      <c r="BP68" s="20"/>
      <c r="BQ68" s="20"/>
      <c r="BR68" s="20"/>
      <c r="BS68" s="20"/>
      <c r="BT68" s="189"/>
    </row>
    <row r="69" spans="1:72" ht="12.75" customHeight="1">
      <c r="A69" s="165"/>
      <c r="B69" s="20"/>
      <c r="C69" s="20"/>
      <c r="D69" s="20"/>
      <c r="E69" s="20"/>
      <c r="F69" s="20"/>
      <c r="G69" s="20"/>
      <c r="H69" s="20"/>
      <c r="I69" s="20"/>
      <c r="J69" s="20"/>
      <c r="K69" s="20"/>
      <c r="L69" s="20"/>
      <c r="N69" s="20"/>
      <c r="O69" s="20"/>
      <c r="P69" s="20"/>
      <c r="Q69" s="20"/>
      <c r="R69" s="20"/>
      <c r="S69" s="20"/>
      <c r="T69" s="20"/>
      <c r="U69" s="20"/>
      <c r="V69" s="20"/>
      <c r="W69" s="20"/>
      <c r="X69" s="20"/>
      <c r="Z69" s="20"/>
      <c r="AA69" s="20"/>
      <c r="AB69" s="20"/>
      <c r="AC69" s="20"/>
      <c r="AD69" s="20"/>
      <c r="AE69" s="20"/>
      <c r="AF69" s="20"/>
      <c r="AG69" s="20"/>
      <c r="AH69" s="20"/>
      <c r="AI69" s="20"/>
      <c r="AJ69" s="189"/>
      <c r="AL69" s="20"/>
      <c r="AM69" s="20"/>
      <c r="AN69" s="20"/>
      <c r="AO69" s="20"/>
      <c r="AP69" s="20"/>
      <c r="AQ69" s="20"/>
      <c r="AR69" s="20"/>
      <c r="AS69" s="20"/>
      <c r="AT69" s="20"/>
      <c r="AU69" s="20"/>
      <c r="AV69" s="189"/>
      <c r="AX69" s="20"/>
      <c r="AY69" s="20"/>
      <c r="AZ69" s="20"/>
      <c r="BA69" s="20"/>
      <c r="BB69" s="20"/>
      <c r="BC69" s="20"/>
      <c r="BD69" s="20"/>
      <c r="BE69" s="20"/>
      <c r="BF69" s="20"/>
      <c r="BG69" s="20"/>
      <c r="BH69" s="189"/>
      <c r="BJ69" s="80"/>
      <c r="BK69" s="80"/>
      <c r="BL69" s="80"/>
      <c r="BM69" s="80"/>
      <c r="BN69" s="20"/>
      <c r="BO69" s="20"/>
      <c r="BP69" s="20"/>
      <c r="BQ69" s="20"/>
      <c r="BR69" s="20"/>
      <c r="BS69" s="20"/>
      <c r="BT69" s="189"/>
    </row>
    <row r="70" spans="1:72" ht="12.75" customHeight="1">
      <c r="A70" s="165"/>
      <c r="B70" s="20"/>
      <c r="C70" s="20"/>
      <c r="D70" s="20"/>
      <c r="E70" s="20"/>
      <c r="F70" s="20"/>
      <c r="G70" s="20"/>
      <c r="H70" s="20"/>
      <c r="I70" s="20"/>
      <c r="J70" s="20"/>
      <c r="K70" s="20"/>
      <c r="L70" s="20"/>
      <c r="N70" s="20"/>
      <c r="O70" s="20"/>
      <c r="P70" s="20"/>
      <c r="Q70" s="20"/>
      <c r="R70" s="20"/>
      <c r="S70" s="20"/>
      <c r="T70" s="20"/>
      <c r="U70" s="20"/>
      <c r="V70" s="20"/>
      <c r="W70" s="20"/>
      <c r="X70" s="20"/>
      <c r="Z70" s="20"/>
      <c r="AA70" s="20"/>
      <c r="AB70" s="20"/>
      <c r="AC70" s="20"/>
      <c r="AD70" s="20"/>
      <c r="AE70" s="20"/>
      <c r="AF70" s="20"/>
      <c r="AG70" s="20"/>
      <c r="AH70" s="20"/>
      <c r="AI70" s="20"/>
      <c r="AJ70" s="189"/>
      <c r="AL70" s="20"/>
      <c r="AM70" s="20"/>
      <c r="AN70" s="20"/>
      <c r="AO70" s="20"/>
      <c r="AP70" s="20"/>
      <c r="AQ70" s="20"/>
      <c r="AR70" s="20"/>
      <c r="AS70" s="20"/>
      <c r="AT70" s="20"/>
      <c r="AU70" s="20"/>
      <c r="AV70" s="189"/>
      <c r="AX70" s="20"/>
      <c r="AY70" s="20"/>
      <c r="AZ70" s="20"/>
      <c r="BA70" s="20"/>
      <c r="BB70" s="20"/>
      <c r="BC70" s="20"/>
      <c r="BD70" s="20"/>
      <c r="BE70" s="20"/>
      <c r="BF70" s="20"/>
      <c r="BG70" s="20"/>
      <c r="BH70" s="189"/>
      <c r="BJ70" s="80"/>
      <c r="BK70" s="80"/>
      <c r="BL70" s="80"/>
      <c r="BM70" s="80"/>
      <c r="BN70" s="20"/>
      <c r="BO70" s="20"/>
      <c r="BP70" s="20"/>
      <c r="BQ70" s="20"/>
      <c r="BR70" s="20"/>
      <c r="BS70" s="20"/>
      <c r="BT70" s="189"/>
    </row>
    <row r="71" spans="1:72" ht="12.75" customHeight="1">
      <c r="A71" s="165"/>
      <c r="B71" s="20"/>
      <c r="C71" s="20"/>
      <c r="D71" s="20"/>
      <c r="E71" s="20"/>
      <c r="F71" s="20"/>
      <c r="G71" s="20"/>
      <c r="H71" s="20"/>
      <c r="I71" s="20"/>
      <c r="J71" s="20"/>
      <c r="K71" s="20"/>
      <c r="L71" s="20"/>
      <c r="N71" s="20"/>
      <c r="O71" s="20"/>
      <c r="P71" s="20"/>
      <c r="Q71" s="20"/>
      <c r="R71" s="20"/>
      <c r="S71" s="20"/>
      <c r="T71" s="20"/>
      <c r="U71" s="20"/>
      <c r="V71" s="20"/>
      <c r="W71" s="20"/>
      <c r="X71" s="20"/>
      <c r="Z71" s="20"/>
      <c r="AA71" s="20"/>
      <c r="AB71" s="20"/>
      <c r="AC71" s="20"/>
      <c r="AD71" s="20"/>
      <c r="AE71" s="20"/>
      <c r="AF71" s="20"/>
      <c r="AG71" s="20"/>
      <c r="AH71" s="20"/>
      <c r="AI71" s="20"/>
      <c r="AJ71" s="189"/>
      <c r="AL71" s="20"/>
      <c r="AM71" s="20"/>
      <c r="AN71" s="20"/>
      <c r="AO71" s="20"/>
      <c r="AP71" s="20"/>
      <c r="AQ71" s="20"/>
      <c r="AR71" s="20"/>
      <c r="AS71" s="20"/>
      <c r="AT71" s="20"/>
      <c r="AU71" s="20"/>
      <c r="AV71" s="189"/>
      <c r="AX71" s="20"/>
      <c r="AY71" s="20"/>
      <c r="AZ71" s="20"/>
      <c r="BA71" s="20"/>
      <c r="BB71" s="20"/>
      <c r="BC71" s="20"/>
      <c r="BD71" s="20"/>
      <c r="BE71" s="20"/>
      <c r="BF71" s="20"/>
      <c r="BG71" s="20"/>
      <c r="BH71" s="189"/>
      <c r="BJ71" s="80"/>
      <c r="BK71" s="80"/>
      <c r="BL71" s="80"/>
      <c r="BM71" s="80"/>
      <c r="BN71" s="20"/>
      <c r="BO71" s="20"/>
      <c r="BP71" s="20"/>
      <c r="BQ71" s="20"/>
      <c r="BR71" s="20"/>
      <c r="BS71" s="20"/>
      <c r="BT71" s="189"/>
    </row>
    <row r="72" spans="1:72" ht="12.75" customHeight="1">
      <c r="A72" s="165"/>
      <c r="B72" s="20"/>
      <c r="C72" s="20"/>
      <c r="D72" s="20"/>
      <c r="E72" s="20"/>
      <c r="F72" s="20"/>
      <c r="G72" s="20"/>
      <c r="H72" s="20"/>
      <c r="I72" s="20"/>
      <c r="J72" s="20"/>
      <c r="K72" s="20"/>
      <c r="L72" s="20"/>
      <c r="N72" s="20"/>
      <c r="O72" s="20"/>
      <c r="P72" s="20"/>
      <c r="Q72" s="20"/>
      <c r="R72" s="20"/>
      <c r="S72" s="20"/>
      <c r="T72" s="20"/>
      <c r="U72" s="20"/>
      <c r="V72" s="20"/>
      <c r="W72" s="20"/>
      <c r="X72" s="20"/>
      <c r="Z72" s="20"/>
      <c r="AA72" s="20"/>
      <c r="AB72" s="20"/>
      <c r="AC72" s="20"/>
      <c r="AD72" s="20"/>
      <c r="AE72" s="20"/>
      <c r="AF72" s="20"/>
      <c r="AG72" s="20"/>
      <c r="AH72" s="20"/>
      <c r="AI72" s="20"/>
      <c r="AJ72" s="189"/>
      <c r="AL72" s="20"/>
      <c r="AM72" s="20"/>
      <c r="AN72" s="20"/>
      <c r="AO72" s="20"/>
      <c r="AP72" s="20"/>
      <c r="AQ72" s="20"/>
      <c r="AR72" s="20"/>
      <c r="AS72" s="20"/>
      <c r="AT72" s="20"/>
      <c r="AU72" s="20"/>
      <c r="AV72" s="189"/>
      <c r="AX72" s="20"/>
      <c r="AY72" s="20"/>
      <c r="AZ72" s="20"/>
      <c r="BA72" s="20"/>
      <c r="BB72" s="20"/>
      <c r="BC72" s="20"/>
      <c r="BD72" s="20"/>
      <c r="BE72" s="20"/>
      <c r="BF72" s="20"/>
      <c r="BG72" s="20"/>
      <c r="BH72" s="189"/>
      <c r="BJ72" s="80"/>
      <c r="BK72" s="80"/>
      <c r="BL72" s="80"/>
      <c r="BM72" s="80"/>
      <c r="BN72" s="20"/>
      <c r="BO72" s="20"/>
      <c r="BP72" s="20"/>
      <c r="BQ72" s="20"/>
      <c r="BR72" s="20"/>
      <c r="BS72" s="20"/>
      <c r="BT72" s="189"/>
    </row>
    <row r="73" spans="1:72" ht="12.75" customHeight="1">
      <c r="A73" s="165"/>
      <c r="B73" s="20"/>
      <c r="C73" s="20"/>
      <c r="D73" s="20"/>
      <c r="E73" s="20"/>
      <c r="F73" s="20"/>
      <c r="G73" s="20"/>
      <c r="H73" s="20"/>
      <c r="I73" s="20"/>
      <c r="J73" s="20"/>
      <c r="K73" s="20"/>
      <c r="L73" s="20"/>
      <c r="N73" s="20"/>
      <c r="O73" s="20"/>
      <c r="P73" s="20"/>
      <c r="Q73" s="20"/>
      <c r="R73" s="20"/>
      <c r="S73" s="20"/>
      <c r="T73" s="20"/>
      <c r="U73" s="20"/>
      <c r="V73" s="20"/>
      <c r="W73" s="20"/>
      <c r="X73" s="20"/>
      <c r="Z73" s="20"/>
      <c r="AA73" s="20"/>
      <c r="AB73" s="20"/>
      <c r="AC73" s="20"/>
      <c r="AD73" s="20"/>
      <c r="AE73" s="20"/>
      <c r="AF73" s="20"/>
      <c r="AG73" s="20"/>
      <c r="AH73" s="20"/>
      <c r="AI73" s="20"/>
      <c r="AJ73" s="189"/>
      <c r="AL73" s="20"/>
      <c r="AM73" s="20"/>
      <c r="AN73" s="20"/>
      <c r="AO73" s="20"/>
      <c r="AP73" s="20"/>
      <c r="AQ73" s="20"/>
      <c r="AR73" s="20"/>
      <c r="AS73" s="20"/>
      <c r="AT73" s="20"/>
      <c r="AU73" s="20"/>
      <c r="AV73" s="189"/>
      <c r="AX73" s="20"/>
      <c r="AY73" s="20"/>
      <c r="AZ73" s="20"/>
      <c r="BA73" s="20"/>
      <c r="BB73" s="20"/>
      <c r="BC73" s="20"/>
      <c r="BD73" s="20"/>
      <c r="BE73" s="20"/>
      <c r="BF73" s="20"/>
      <c r="BG73" s="20"/>
      <c r="BH73" s="189"/>
      <c r="BJ73" s="80"/>
      <c r="BK73" s="80"/>
      <c r="BL73" s="80"/>
      <c r="BM73" s="80"/>
      <c r="BN73" s="20"/>
      <c r="BO73" s="20"/>
      <c r="BP73" s="20"/>
      <c r="BQ73" s="20"/>
      <c r="BR73" s="20"/>
      <c r="BS73" s="20"/>
      <c r="BT73" s="189"/>
    </row>
    <row r="74" spans="1:72" ht="12.75" customHeight="1">
      <c r="A74" s="165"/>
      <c r="B74" s="20"/>
      <c r="C74" s="20"/>
      <c r="D74" s="20"/>
      <c r="E74" s="20"/>
      <c r="F74" s="20"/>
      <c r="G74" s="20"/>
      <c r="H74" s="20"/>
      <c r="I74" s="20"/>
      <c r="J74" s="20"/>
      <c r="K74" s="20"/>
      <c r="L74" s="20"/>
      <c r="N74" s="20"/>
      <c r="O74" s="20"/>
      <c r="P74" s="20"/>
      <c r="Q74" s="20"/>
      <c r="R74" s="20"/>
      <c r="S74" s="20"/>
      <c r="T74" s="20"/>
      <c r="U74" s="20"/>
      <c r="V74" s="20"/>
      <c r="W74" s="20"/>
      <c r="X74" s="20"/>
      <c r="Z74" s="20"/>
      <c r="AA74" s="20"/>
      <c r="AB74" s="20"/>
      <c r="AC74" s="20"/>
      <c r="AD74" s="20"/>
      <c r="AE74" s="20"/>
      <c r="AF74" s="20"/>
      <c r="AG74" s="20"/>
      <c r="AH74" s="20"/>
      <c r="AI74" s="20"/>
      <c r="AJ74" s="189"/>
      <c r="AL74" s="20"/>
      <c r="AM74" s="20"/>
      <c r="AN74" s="20"/>
      <c r="AO74" s="20"/>
      <c r="AP74" s="20"/>
      <c r="AQ74" s="20"/>
      <c r="AR74" s="20"/>
      <c r="AS74" s="20"/>
      <c r="AT74" s="20"/>
      <c r="AU74" s="20"/>
      <c r="AV74" s="189"/>
      <c r="AX74" s="20"/>
      <c r="AY74" s="20"/>
      <c r="AZ74" s="20"/>
      <c r="BA74" s="20"/>
      <c r="BB74" s="20"/>
      <c r="BC74" s="20"/>
      <c r="BD74" s="20"/>
      <c r="BE74" s="20"/>
      <c r="BF74" s="20"/>
      <c r="BG74" s="20"/>
      <c r="BH74" s="189"/>
      <c r="BJ74" s="80"/>
      <c r="BK74" s="80"/>
      <c r="BL74" s="80"/>
      <c r="BM74" s="80"/>
      <c r="BN74" s="20"/>
      <c r="BO74" s="20"/>
      <c r="BP74" s="20"/>
      <c r="BQ74" s="20"/>
      <c r="BR74" s="20"/>
      <c r="BS74" s="20"/>
      <c r="BT74" s="189"/>
    </row>
    <row r="75" spans="1:72" ht="12.75" customHeight="1">
      <c r="A75" s="165"/>
      <c r="B75" s="20"/>
      <c r="C75" s="20"/>
      <c r="D75" s="20"/>
      <c r="E75" s="20"/>
      <c r="F75" s="20"/>
      <c r="G75" s="20"/>
      <c r="H75" s="20"/>
      <c r="I75" s="20"/>
      <c r="J75" s="20"/>
      <c r="K75" s="20"/>
      <c r="L75" s="20"/>
      <c r="N75" s="20"/>
      <c r="O75" s="20"/>
      <c r="P75" s="20"/>
      <c r="Q75" s="20"/>
      <c r="R75" s="20"/>
      <c r="S75" s="20"/>
      <c r="T75" s="20"/>
      <c r="U75" s="20"/>
      <c r="V75" s="20"/>
      <c r="W75" s="20"/>
      <c r="X75" s="20"/>
      <c r="Z75" s="20"/>
      <c r="AA75" s="20"/>
      <c r="AB75" s="20"/>
      <c r="AC75" s="20"/>
      <c r="AD75" s="20"/>
      <c r="AE75" s="20"/>
      <c r="AF75" s="20"/>
      <c r="AG75" s="20"/>
      <c r="AH75" s="20"/>
      <c r="AI75" s="20"/>
      <c r="AJ75" s="189"/>
      <c r="AL75" s="20"/>
      <c r="AM75" s="20"/>
      <c r="AN75" s="20"/>
      <c r="AO75" s="20"/>
      <c r="AP75" s="20"/>
      <c r="AQ75" s="20"/>
      <c r="AR75" s="20"/>
      <c r="AS75" s="20"/>
      <c r="AT75" s="20"/>
      <c r="AU75" s="20"/>
      <c r="AV75" s="189"/>
      <c r="AX75" s="20"/>
      <c r="AY75" s="20"/>
      <c r="AZ75" s="20"/>
      <c r="BA75" s="20"/>
      <c r="BB75" s="20"/>
      <c r="BC75" s="20"/>
      <c r="BD75" s="20"/>
      <c r="BE75" s="20"/>
      <c r="BF75" s="20"/>
      <c r="BG75" s="20"/>
      <c r="BH75" s="189"/>
      <c r="BJ75" s="80"/>
      <c r="BK75" s="80"/>
      <c r="BL75" s="80"/>
      <c r="BM75" s="80"/>
      <c r="BN75" s="20"/>
      <c r="BO75" s="20"/>
      <c r="BP75" s="20"/>
      <c r="BQ75" s="20"/>
      <c r="BR75" s="20"/>
      <c r="BS75" s="20"/>
      <c r="BT75" s="189"/>
    </row>
    <row r="76" spans="1:72" ht="12.75" customHeight="1">
      <c r="A76" s="165"/>
      <c r="B76" s="20"/>
      <c r="C76" s="20"/>
      <c r="D76" s="20"/>
      <c r="E76" s="20"/>
      <c r="F76" s="20"/>
      <c r="G76" s="20"/>
      <c r="H76" s="20"/>
      <c r="I76" s="20"/>
      <c r="J76" s="20"/>
      <c r="K76" s="20"/>
      <c r="L76" s="20"/>
      <c r="N76" s="20"/>
      <c r="O76" s="20"/>
      <c r="P76" s="20"/>
      <c r="Q76" s="20"/>
      <c r="R76" s="20"/>
      <c r="S76" s="20"/>
      <c r="T76" s="20"/>
      <c r="U76" s="20"/>
      <c r="V76" s="20"/>
      <c r="W76" s="20"/>
      <c r="X76" s="20"/>
      <c r="Z76" s="20"/>
      <c r="AA76" s="20"/>
      <c r="AB76" s="20"/>
      <c r="AC76" s="20"/>
      <c r="AD76" s="20"/>
      <c r="AE76" s="20"/>
      <c r="AF76" s="20"/>
      <c r="AG76" s="20"/>
      <c r="AH76" s="20"/>
      <c r="AI76" s="20"/>
      <c r="AJ76" s="189"/>
      <c r="AL76" s="20"/>
      <c r="AM76" s="20"/>
      <c r="AN76" s="20"/>
      <c r="AO76" s="20"/>
      <c r="AP76" s="20"/>
      <c r="AQ76" s="20"/>
      <c r="AR76" s="20"/>
      <c r="AS76" s="20"/>
      <c r="AT76" s="20"/>
      <c r="AU76" s="20"/>
      <c r="AV76" s="189"/>
      <c r="AX76" s="20"/>
      <c r="AY76" s="20"/>
      <c r="AZ76" s="20"/>
      <c r="BA76" s="20"/>
      <c r="BB76" s="20"/>
      <c r="BC76" s="20"/>
      <c r="BD76" s="20"/>
      <c r="BE76" s="20"/>
      <c r="BF76" s="20"/>
      <c r="BG76" s="20"/>
      <c r="BH76" s="189"/>
      <c r="BJ76" s="80"/>
      <c r="BK76" s="80"/>
      <c r="BL76" s="80"/>
      <c r="BM76" s="80"/>
      <c r="BN76" s="20"/>
      <c r="BO76" s="20"/>
      <c r="BP76" s="20"/>
      <c r="BQ76" s="20"/>
      <c r="BR76" s="20"/>
      <c r="BS76" s="20"/>
      <c r="BT76" s="189"/>
    </row>
    <row r="77" spans="1:72" ht="12.75" customHeight="1">
      <c r="A77" s="165"/>
      <c r="B77" s="20"/>
      <c r="C77" s="20"/>
      <c r="D77" s="20"/>
      <c r="E77" s="20"/>
      <c r="F77" s="20"/>
      <c r="G77" s="20"/>
      <c r="H77" s="20"/>
      <c r="I77" s="20"/>
      <c r="J77" s="20"/>
      <c r="K77" s="20"/>
      <c r="L77" s="20"/>
      <c r="N77" s="20"/>
      <c r="O77" s="20"/>
      <c r="P77" s="20"/>
      <c r="Q77" s="20"/>
      <c r="R77" s="20"/>
      <c r="S77" s="20"/>
      <c r="T77" s="20"/>
      <c r="U77" s="20"/>
      <c r="V77" s="20"/>
      <c r="W77" s="20"/>
      <c r="X77" s="20"/>
      <c r="Z77" s="20"/>
      <c r="AA77" s="20"/>
      <c r="AB77" s="20"/>
      <c r="AC77" s="20"/>
      <c r="AD77" s="20"/>
      <c r="AE77" s="20"/>
      <c r="AF77" s="20"/>
      <c r="AG77" s="20"/>
      <c r="AH77" s="20"/>
      <c r="AI77" s="20"/>
      <c r="AJ77" s="189"/>
      <c r="AL77" s="20"/>
      <c r="AM77" s="20"/>
      <c r="AN77" s="20"/>
      <c r="AO77" s="20"/>
      <c r="AP77" s="20"/>
      <c r="AQ77" s="20"/>
      <c r="AR77" s="20"/>
      <c r="AS77" s="20"/>
      <c r="AT77" s="20"/>
      <c r="AU77" s="20"/>
      <c r="AV77" s="189"/>
      <c r="AX77" s="20"/>
      <c r="AY77" s="20"/>
      <c r="AZ77" s="20"/>
      <c r="BA77" s="20"/>
      <c r="BB77" s="20"/>
      <c r="BC77" s="20"/>
      <c r="BD77" s="20"/>
      <c r="BE77" s="20"/>
      <c r="BF77" s="20"/>
      <c r="BG77" s="20"/>
      <c r="BH77" s="189"/>
      <c r="BJ77" s="80"/>
      <c r="BK77" s="80"/>
      <c r="BL77" s="80"/>
      <c r="BM77" s="80"/>
      <c r="BN77" s="20"/>
      <c r="BO77" s="20"/>
      <c r="BP77" s="20"/>
      <c r="BQ77" s="20"/>
      <c r="BR77" s="20"/>
      <c r="BS77" s="20"/>
      <c r="BT77" s="189"/>
    </row>
    <row r="78" spans="1:72" ht="12.75" customHeight="1">
      <c r="A78" s="165"/>
      <c r="B78" s="20"/>
      <c r="C78" s="20"/>
      <c r="D78" s="20"/>
      <c r="E78" s="20"/>
      <c r="F78" s="20"/>
      <c r="G78" s="20"/>
      <c r="H78" s="20"/>
      <c r="I78" s="20"/>
      <c r="J78" s="20"/>
      <c r="K78" s="20"/>
      <c r="L78" s="20"/>
      <c r="N78" s="20"/>
      <c r="O78" s="20"/>
      <c r="P78" s="20"/>
      <c r="Q78" s="20"/>
      <c r="R78" s="20"/>
      <c r="S78" s="20"/>
      <c r="T78" s="20"/>
      <c r="U78" s="20"/>
      <c r="V78" s="20"/>
      <c r="W78" s="20"/>
      <c r="X78" s="20"/>
      <c r="Z78" s="20"/>
      <c r="AA78" s="20"/>
      <c r="AB78" s="20"/>
      <c r="AC78" s="20"/>
      <c r="AD78" s="20"/>
      <c r="AE78" s="20"/>
      <c r="AF78" s="20"/>
      <c r="AG78" s="20"/>
      <c r="AH78" s="20"/>
      <c r="AI78" s="20"/>
      <c r="AJ78" s="189"/>
      <c r="AL78" s="20"/>
      <c r="AM78" s="20"/>
      <c r="AN78" s="20"/>
      <c r="AO78" s="20"/>
      <c r="AP78" s="20"/>
      <c r="AQ78" s="20"/>
      <c r="AR78" s="20"/>
      <c r="AS78" s="20"/>
      <c r="AT78" s="20"/>
      <c r="AU78" s="20"/>
      <c r="AV78" s="189"/>
      <c r="AX78" s="20"/>
      <c r="AY78" s="20"/>
      <c r="AZ78" s="20"/>
      <c r="BA78" s="20"/>
      <c r="BB78" s="20"/>
      <c r="BC78" s="20"/>
      <c r="BD78" s="20"/>
      <c r="BE78" s="20"/>
      <c r="BF78" s="20"/>
      <c r="BG78" s="20"/>
      <c r="BH78" s="189"/>
      <c r="BJ78" s="80"/>
      <c r="BK78" s="80"/>
      <c r="BL78" s="80"/>
      <c r="BM78" s="80"/>
      <c r="BN78" s="20"/>
      <c r="BO78" s="20"/>
      <c r="BP78" s="20"/>
      <c r="BQ78" s="20"/>
      <c r="BR78" s="20"/>
      <c r="BS78" s="20"/>
      <c r="BT78" s="189"/>
    </row>
    <row r="79" spans="1:72" ht="12.75" customHeight="1">
      <c r="A79" s="165"/>
      <c r="B79" s="20"/>
      <c r="C79" s="20"/>
      <c r="D79" s="20"/>
      <c r="E79" s="20"/>
      <c r="F79" s="20"/>
      <c r="G79" s="20"/>
      <c r="H79" s="20"/>
      <c r="I79" s="20"/>
      <c r="J79" s="20"/>
      <c r="K79" s="20"/>
      <c r="L79" s="20"/>
      <c r="N79" s="20"/>
      <c r="O79" s="20"/>
      <c r="P79" s="20"/>
      <c r="Q79" s="20"/>
      <c r="R79" s="20"/>
      <c r="S79" s="20"/>
      <c r="T79" s="20"/>
      <c r="U79" s="20"/>
      <c r="V79" s="20"/>
      <c r="W79" s="20"/>
      <c r="X79" s="20"/>
      <c r="Z79" s="20"/>
      <c r="AA79" s="20"/>
      <c r="AB79" s="20"/>
      <c r="AC79" s="20"/>
      <c r="AD79" s="20"/>
      <c r="AE79" s="20"/>
      <c r="AF79" s="20"/>
      <c r="AG79" s="20"/>
      <c r="AH79" s="20"/>
      <c r="AI79" s="20"/>
      <c r="AJ79" s="189"/>
      <c r="AL79" s="20"/>
      <c r="AM79" s="20"/>
      <c r="AN79" s="20"/>
      <c r="AO79" s="20"/>
      <c r="AP79" s="20"/>
      <c r="AQ79" s="20"/>
      <c r="AR79" s="20"/>
      <c r="AS79" s="20"/>
      <c r="AT79" s="20"/>
      <c r="AU79" s="20"/>
      <c r="AV79" s="189"/>
      <c r="AX79" s="20"/>
      <c r="AY79" s="20"/>
      <c r="AZ79" s="20"/>
      <c r="BA79" s="20"/>
      <c r="BB79" s="20"/>
      <c r="BC79" s="20"/>
      <c r="BD79" s="20"/>
      <c r="BE79" s="20"/>
      <c r="BF79" s="20"/>
      <c r="BG79" s="20"/>
      <c r="BH79" s="189"/>
      <c r="BJ79" s="80"/>
      <c r="BK79" s="80"/>
      <c r="BL79" s="80"/>
      <c r="BM79" s="80"/>
      <c r="BN79" s="20"/>
      <c r="BO79" s="20"/>
      <c r="BP79" s="20"/>
      <c r="BQ79" s="20"/>
      <c r="BR79" s="20"/>
      <c r="BS79" s="20"/>
      <c r="BT79" s="189"/>
    </row>
    <row r="80" spans="1:72" ht="12.75" customHeight="1">
      <c r="A80" s="165"/>
      <c r="B80" s="20"/>
      <c r="C80" s="20"/>
      <c r="D80" s="20"/>
      <c r="E80" s="20"/>
      <c r="F80" s="20"/>
      <c r="G80" s="20"/>
      <c r="H80" s="20"/>
      <c r="I80" s="20"/>
      <c r="J80" s="20"/>
      <c r="K80" s="20"/>
      <c r="L80" s="20"/>
      <c r="N80" s="20"/>
      <c r="O80" s="20"/>
      <c r="P80" s="20"/>
      <c r="Q80" s="20"/>
      <c r="R80" s="20"/>
      <c r="S80" s="20"/>
      <c r="T80" s="20"/>
      <c r="U80" s="20"/>
      <c r="V80" s="20"/>
      <c r="W80" s="20"/>
      <c r="X80" s="20"/>
      <c r="Z80" s="20"/>
      <c r="AA80" s="20"/>
      <c r="AB80" s="20"/>
      <c r="AC80" s="20"/>
      <c r="AD80" s="20"/>
      <c r="AE80" s="20"/>
      <c r="AF80" s="20"/>
      <c r="AG80" s="20"/>
      <c r="AH80" s="20"/>
      <c r="AI80" s="20"/>
      <c r="AJ80" s="189"/>
      <c r="AL80" s="20"/>
      <c r="AM80" s="20"/>
      <c r="AN80" s="20"/>
      <c r="AO80" s="20"/>
      <c r="AP80" s="20"/>
      <c r="AQ80" s="20"/>
      <c r="AR80" s="20"/>
      <c r="AS80" s="20"/>
      <c r="AT80" s="20"/>
      <c r="AU80" s="20"/>
      <c r="AV80" s="189"/>
      <c r="AX80" s="20"/>
      <c r="AY80" s="20"/>
      <c r="AZ80" s="20"/>
      <c r="BA80" s="20"/>
      <c r="BB80" s="20"/>
      <c r="BC80" s="20"/>
      <c r="BD80" s="20"/>
      <c r="BE80" s="20"/>
      <c r="BF80" s="20"/>
      <c r="BG80" s="20"/>
      <c r="BH80" s="189"/>
      <c r="BJ80" s="80"/>
      <c r="BK80" s="80"/>
      <c r="BL80" s="80"/>
      <c r="BM80" s="80"/>
      <c r="BN80" s="20"/>
      <c r="BO80" s="20"/>
      <c r="BP80" s="20"/>
      <c r="BQ80" s="20"/>
      <c r="BR80" s="20"/>
      <c r="BS80" s="20"/>
      <c r="BT80" s="189"/>
    </row>
    <row r="81" spans="1:72" ht="12.75" customHeight="1">
      <c r="A81" s="165"/>
      <c r="B81" s="20"/>
      <c r="C81" s="20"/>
      <c r="D81" s="20"/>
      <c r="E81" s="20"/>
      <c r="F81" s="20"/>
      <c r="G81" s="20"/>
      <c r="H81" s="20"/>
      <c r="I81" s="20"/>
      <c r="J81" s="20"/>
      <c r="K81" s="20"/>
      <c r="L81" s="20"/>
      <c r="N81" s="20"/>
      <c r="O81" s="20"/>
      <c r="P81" s="20"/>
      <c r="Q81" s="20"/>
      <c r="R81" s="20"/>
      <c r="S81" s="20"/>
      <c r="T81" s="20"/>
      <c r="U81" s="20"/>
      <c r="V81" s="20"/>
      <c r="W81" s="20"/>
      <c r="X81" s="20"/>
      <c r="Z81" s="20"/>
      <c r="AA81" s="20"/>
      <c r="AB81" s="20"/>
      <c r="AC81" s="20"/>
      <c r="AD81" s="20"/>
      <c r="AE81" s="20"/>
      <c r="AF81" s="20"/>
      <c r="AG81" s="20"/>
      <c r="AH81" s="20"/>
      <c r="AI81" s="20"/>
      <c r="AJ81" s="189"/>
      <c r="AL81" s="20"/>
      <c r="AM81" s="20"/>
      <c r="AN81" s="20"/>
      <c r="AO81" s="20"/>
      <c r="AP81" s="20"/>
      <c r="AQ81" s="20"/>
      <c r="AR81" s="20"/>
      <c r="AS81" s="20"/>
      <c r="AT81" s="20"/>
      <c r="AU81" s="20"/>
      <c r="AV81" s="189"/>
      <c r="AX81" s="20"/>
      <c r="AY81" s="20"/>
      <c r="AZ81" s="20"/>
      <c r="BA81" s="20"/>
      <c r="BB81" s="20"/>
      <c r="BC81" s="20"/>
      <c r="BD81" s="20"/>
      <c r="BE81" s="20"/>
      <c r="BF81" s="20"/>
      <c r="BG81" s="20"/>
      <c r="BH81" s="189"/>
      <c r="BJ81" s="80"/>
      <c r="BK81" s="80"/>
      <c r="BL81" s="80"/>
      <c r="BM81" s="80"/>
      <c r="BN81" s="20"/>
      <c r="BO81" s="20"/>
      <c r="BP81" s="20"/>
      <c r="BQ81" s="20"/>
      <c r="BR81" s="20"/>
      <c r="BS81" s="20"/>
      <c r="BT81" s="189"/>
    </row>
    <row r="82" spans="1:72" ht="12.75" customHeight="1">
      <c r="A82" s="165"/>
      <c r="B82" s="20"/>
      <c r="C82" s="20"/>
      <c r="D82" s="20"/>
      <c r="E82" s="20"/>
      <c r="F82" s="20"/>
      <c r="G82" s="20"/>
      <c r="H82" s="20"/>
      <c r="I82" s="20"/>
      <c r="J82" s="20"/>
      <c r="K82" s="20"/>
      <c r="L82" s="20"/>
      <c r="N82" s="20"/>
      <c r="O82" s="20"/>
      <c r="P82" s="20"/>
      <c r="Q82" s="20"/>
      <c r="R82" s="20"/>
      <c r="S82" s="20"/>
      <c r="T82" s="20"/>
      <c r="U82" s="20"/>
      <c r="V82" s="20"/>
      <c r="W82" s="20"/>
      <c r="X82" s="20"/>
      <c r="Z82" s="20"/>
      <c r="AA82" s="20"/>
      <c r="AB82" s="20"/>
      <c r="AC82" s="20"/>
      <c r="AD82" s="20"/>
      <c r="AE82" s="20"/>
      <c r="AF82" s="20"/>
      <c r="AG82" s="20"/>
      <c r="AH82" s="20"/>
      <c r="AI82" s="20"/>
      <c r="AJ82" s="189"/>
      <c r="AL82" s="20"/>
      <c r="AM82" s="20"/>
      <c r="AN82" s="20"/>
      <c r="AO82" s="20"/>
      <c r="AP82" s="20"/>
      <c r="AQ82" s="20"/>
      <c r="AR82" s="20"/>
      <c r="AS82" s="20"/>
      <c r="AT82" s="20"/>
      <c r="AU82" s="20"/>
      <c r="AV82" s="189"/>
      <c r="AX82" s="20"/>
      <c r="AY82" s="20"/>
      <c r="AZ82" s="20"/>
      <c r="BA82" s="20"/>
      <c r="BB82" s="20"/>
      <c r="BC82" s="20"/>
      <c r="BD82" s="20"/>
      <c r="BE82" s="20"/>
      <c r="BF82" s="20"/>
      <c r="BG82" s="20"/>
      <c r="BH82" s="189"/>
      <c r="BJ82" s="80"/>
      <c r="BK82" s="80"/>
      <c r="BL82" s="80"/>
      <c r="BM82" s="80"/>
      <c r="BN82" s="20"/>
      <c r="BO82" s="20"/>
      <c r="BP82" s="20"/>
      <c r="BQ82" s="20"/>
      <c r="BR82" s="20"/>
      <c r="BS82" s="20"/>
      <c r="BT82" s="189"/>
    </row>
    <row r="83" spans="1:72" ht="12.75" customHeight="1">
      <c r="A83" s="165"/>
      <c r="B83" s="20"/>
      <c r="C83" s="20"/>
      <c r="D83" s="20"/>
      <c r="E83" s="20"/>
      <c r="F83" s="20"/>
      <c r="G83" s="20"/>
      <c r="H83" s="20"/>
      <c r="I83" s="20"/>
      <c r="J83" s="20"/>
      <c r="K83" s="20"/>
      <c r="L83" s="20"/>
      <c r="N83" s="20"/>
      <c r="O83" s="20"/>
      <c r="P83" s="20"/>
      <c r="Q83" s="20"/>
      <c r="R83" s="20"/>
      <c r="S83" s="20"/>
      <c r="T83" s="20"/>
      <c r="U83" s="20"/>
      <c r="V83" s="20"/>
      <c r="W83" s="20"/>
      <c r="X83" s="20"/>
      <c r="Z83" s="20"/>
      <c r="AA83" s="20"/>
      <c r="AB83" s="20"/>
      <c r="AC83" s="20"/>
      <c r="AD83" s="20"/>
      <c r="AE83" s="20"/>
      <c r="AF83" s="20"/>
      <c r="AG83" s="20"/>
      <c r="AH83" s="20"/>
      <c r="AI83" s="20"/>
      <c r="AJ83" s="189"/>
      <c r="AL83" s="20"/>
      <c r="AM83" s="20"/>
      <c r="AN83" s="20"/>
      <c r="AO83" s="20"/>
      <c r="AP83" s="20"/>
      <c r="AQ83" s="20"/>
      <c r="AR83" s="20"/>
      <c r="AS83" s="20"/>
      <c r="AT83" s="20"/>
      <c r="AU83" s="20"/>
      <c r="AV83" s="189"/>
      <c r="AX83" s="20"/>
      <c r="AY83" s="20"/>
      <c r="AZ83" s="20"/>
      <c r="BA83" s="20"/>
      <c r="BB83" s="20"/>
      <c r="BC83" s="20"/>
      <c r="BD83" s="20"/>
      <c r="BE83" s="20"/>
      <c r="BF83" s="20"/>
      <c r="BG83" s="20"/>
      <c r="BH83" s="189"/>
      <c r="BJ83" s="80"/>
      <c r="BK83" s="80"/>
      <c r="BL83" s="80"/>
      <c r="BM83" s="80"/>
      <c r="BN83" s="20"/>
      <c r="BO83" s="20"/>
      <c r="BP83" s="20"/>
      <c r="BQ83" s="20"/>
      <c r="BR83" s="20"/>
      <c r="BS83" s="20"/>
      <c r="BT83" s="189"/>
    </row>
    <row r="84" spans="1:72" ht="12.75" customHeight="1">
      <c r="A84" s="165"/>
      <c r="B84" s="20"/>
      <c r="C84" s="20"/>
      <c r="D84" s="20"/>
      <c r="E84" s="20"/>
      <c r="F84" s="20"/>
      <c r="G84" s="20"/>
      <c r="H84" s="20"/>
      <c r="I84" s="20"/>
      <c r="J84" s="20"/>
      <c r="K84" s="20"/>
      <c r="L84" s="20"/>
      <c r="N84" s="20"/>
      <c r="O84" s="20"/>
      <c r="P84" s="20"/>
      <c r="Q84" s="20"/>
      <c r="R84" s="20"/>
      <c r="S84" s="20"/>
      <c r="T84" s="20"/>
      <c r="U84" s="20"/>
      <c r="V84" s="20"/>
      <c r="W84" s="20"/>
      <c r="X84" s="20"/>
      <c r="Z84" s="20"/>
      <c r="AA84" s="20"/>
      <c r="AB84" s="20"/>
      <c r="AC84" s="20"/>
      <c r="AD84" s="20"/>
      <c r="AE84" s="20"/>
      <c r="AF84" s="20"/>
      <c r="AG84" s="20"/>
      <c r="AH84" s="20"/>
      <c r="AI84" s="20"/>
      <c r="AJ84" s="189"/>
      <c r="AL84" s="20"/>
      <c r="AM84" s="20"/>
      <c r="AN84" s="20"/>
      <c r="AO84" s="20"/>
      <c r="AP84" s="20"/>
      <c r="AQ84" s="20"/>
      <c r="AR84" s="20"/>
      <c r="AS84" s="20"/>
      <c r="AT84" s="20"/>
      <c r="AU84" s="20"/>
      <c r="AV84" s="189"/>
      <c r="AX84" s="20"/>
      <c r="AY84" s="20"/>
      <c r="AZ84" s="20"/>
      <c r="BA84" s="20"/>
      <c r="BB84" s="20"/>
      <c r="BC84" s="20"/>
      <c r="BD84" s="20"/>
      <c r="BE84" s="20"/>
      <c r="BF84" s="20"/>
      <c r="BG84" s="20"/>
      <c r="BH84" s="189"/>
      <c r="BJ84" s="80"/>
      <c r="BK84" s="80"/>
      <c r="BL84" s="80"/>
      <c r="BM84" s="80"/>
      <c r="BN84" s="20"/>
      <c r="BO84" s="20"/>
      <c r="BP84" s="20"/>
      <c r="BQ84" s="20"/>
      <c r="BR84" s="20"/>
      <c r="BS84" s="20"/>
      <c r="BT84" s="189"/>
    </row>
    <row r="85" spans="1:72" ht="12.75" customHeight="1">
      <c r="A85" s="165"/>
      <c r="B85" s="20"/>
      <c r="C85" s="20"/>
      <c r="D85" s="20"/>
      <c r="E85" s="20"/>
      <c r="F85" s="20"/>
      <c r="G85" s="20"/>
      <c r="H85" s="20"/>
      <c r="I85" s="20"/>
      <c r="J85" s="20"/>
      <c r="K85" s="20"/>
      <c r="L85" s="20"/>
      <c r="N85" s="20"/>
      <c r="O85" s="20"/>
      <c r="P85" s="20"/>
      <c r="Q85" s="20"/>
      <c r="R85" s="20"/>
      <c r="S85" s="20"/>
      <c r="T85" s="20"/>
      <c r="U85" s="20"/>
      <c r="V85" s="20"/>
      <c r="W85" s="20"/>
      <c r="X85" s="20"/>
      <c r="Z85" s="20"/>
      <c r="AA85" s="20"/>
      <c r="AB85" s="20"/>
      <c r="AC85" s="20"/>
      <c r="AD85" s="20"/>
      <c r="AE85" s="20"/>
      <c r="AF85" s="20"/>
      <c r="AG85" s="20"/>
      <c r="AH85" s="20"/>
      <c r="AI85" s="20"/>
      <c r="AJ85" s="189"/>
      <c r="AL85" s="20"/>
      <c r="AM85" s="20"/>
      <c r="AN85" s="20"/>
      <c r="AO85" s="20"/>
      <c r="AP85" s="20"/>
      <c r="AQ85" s="20"/>
      <c r="AR85" s="20"/>
      <c r="AS85" s="20"/>
      <c r="AT85" s="20"/>
      <c r="AU85" s="20"/>
      <c r="AV85" s="189"/>
      <c r="AX85" s="20"/>
      <c r="AY85" s="20"/>
      <c r="AZ85" s="20"/>
      <c r="BA85" s="20"/>
      <c r="BB85" s="20"/>
      <c r="BC85" s="20"/>
      <c r="BD85" s="20"/>
      <c r="BE85" s="20"/>
      <c r="BF85" s="20"/>
      <c r="BG85" s="20"/>
      <c r="BH85" s="189"/>
      <c r="BJ85" s="80"/>
      <c r="BK85" s="80"/>
      <c r="BL85" s="80"/>
      <c r="BM85" s="80"/>
      <c r="BN85" s="20"/>
      <c r="BO85" s="20"/>
      <c r="BP85" s="20"/>
      <c r="BQ85" s="20"/>
      <c r="BR85" s="20"/>
      <c r="BS85" s="20"/>
      <c r="BT85" s="189"/>
    </row>
    <row r="86" spans="1:72" ht="12.75" customHeight="1">
      <c r="A86" s="165"/>
      <c r="B86" s="20"/>
      <c r="C86" s="20"/>
      <c r="D86" s="20"/>
      <c r="E86" s="20"/>
      <c r="F86" s="20"/>
      <c r="G86" s="20"/>
      <c r="H86" s="20"/>
      <c r="I86" s="20"/>
      <c r="J86" s="20"/>
      <c r="K86" s="20"/>
      <c r="L86" s="20"/>
      <c r="N86" s="20"/>
      <c r="O86" s="20"/>
      <c r="P86" s="20"/>
      <c r="Q86" s="20"/>
      <c r="R86" s="20"/>
      <c r="S86" s="20"/>
      <c r="T86" s="20"/>
      <c r="U86" s="20"/>
      <c r="V86" s="20"/>
      <c r="W86" s="20"/>
      <c r="X86" s="20"/>
      <c r="Z86" s="20"/>
      <c r="AA86" s="20"/>
      <c r="AB86" s="20"/>
      <c r="AC86" s="20"/>
      <c r="AD86" s="20"/>
      <c r="AE86" s="20"/>
      <c r="AF86" s="20"/>
      <c r="AG86" s="20"/>
      <c r="AH86" s="20"/>
      <c r="AI86" s="20"/>
      <c r="AJ86" s="189"/>
      <c r="AL86" s="20"/>
      <c r="AM86" s="20"/>
      <c r="AN86" s="20"/>
      <c r="AO86" s="20"/>
      <c r="AP86" s="20"/>
      <c r="AQ86" s="20"/>
      <c r="AR86" s="20"/>
      <c r="AS86" s="20"/>
      <c r="AT86" s="20"/>
      <c r="AU86" s="20"/>
      <c r="AV86" s="189"/>
      <c r="AX86" s="20"/>
      <c r="AY86" s="20"/>
      <c r="AZ86" s="20"/>
      <c r="BA86" s="20"/>
      <c r="BB86" s="20"/>
      <c r="BC86" s="20"/>
      <c r="BD86" s="20"/>
      <c r="BE86" s="20"/>
      <c r="BF86" s="20"/>
      <c r="BG86" s="20"/>
      <c r="BH86" s="189"/>
      <c r="BJ86" s="80"/>
      <c r="BK86" s="80"/>
      <c r="BL86" s="80"/>
      <c r="BM86" s="80"/>
      <c r="BN86" s="20"/>
      <c r="BO86" s="20"/>
      <c r="BP86" s="20"/>
      <c r="BQ86" s="20"/>
      <c r="BR86" s="20"/>
      <c r="BS86" s="20"/>
      <c r="BT86" s="189"/>
    </row>
    <row r="87" spans="1:72" ht="12.75" customHeight="1">
      <c r="A87" s="165"/>
      <c r="B87" s="20"/>
      <c r="C87" s="20"/>
      <c r="D87" s="20"/>
      <c r="E87" s="20"/>
      <c r="F87" s="20"/>
      <c r="G87" s="20"/>
      <c r="H87" s="20"/>
      <c r="I87" s="20"/>
      <c r="J87" s="20"/>
      <c r="K87" s="20"/>
      <c r="L87" s="20"/>
      <c r="N87" s="20"/>
      <c r="O87" s="20"/>
      <c r="P87" s="20"/>
      <c r="Q87" s="20"/>
      <c r="R87" s="20"/>
      <c r="S87" s="20"/>
      <c r="T87" s="20"/>
      <c r="U87" s="20"/>
      <c r="V87" s="20"/>
      <c r="W87" s="20"/>
      <c r="X87" s="20"/>
      <c r="Z87" s="20"/>
      <c r="AA87" s="20"/>
      <c r="AB87" s="20"/>
      <c r="AC87" s="20"/>
      <c r="AD87" s="20"/>
      <c r="AE87" s="20"/>
      <c r="AF87" s="20"/>
      <c r="AG87" s="20"/>
      <c r="AH87" s="20"/>
      <c r="AI87" s="20"/>
      <c r="AJ87" s="189"/>
      <c r="AL87" s="20"/>
      <c r="AM87" s="20"/>
      <c r="AN87" s="20"/>
      <c r="AO87" s="20"/>
      <c r="AP87" s="20"/>
      <c r="AQ87" s="20"/>
      <c r="AR87" s="20"/>
      <c r="AS87" s="20"/>
      <c r="AT87" s="20"/>
      <c r="AU87" s="20"/>
      <c r="AV87" s="189"/>
      <c r="AX87" s="20"/>
      <c r="AY87" s="20"/>
      <c r="AZ87" s="20"/>
      <c r="BA87" s="20"/>
      <c r="BB87" s="20"/>
      <c r="BC87" s="20"/>
      <c r="BD87" s="20"/>
      <c r="BE87" s="20"/>
      <c r="BF87" s="20"/>
      <c r="BG87" s="20"/>
      <c r="BH87" s="189"/>
      <c r="BJ87" s="80"/>
      <c r="BK87" s="80"/>
      <c r="BL87" s="80"/>
      <c r="BM87" s="80"/>
      <c r="BN87" s="20"/>
      <c r="BO87" s="20"/>
      <c r="BP87" s="20"/>
      <c r="BQ87" s="20"/>
      <c r="BR87" s="20"/>
      <c r="BS87" s="20"/>
      <c r="BT87" s="189"/>
    </row>
    <row r="88" spans="1:72" ht="12.75" customHeight="1">
      <c r="A88" s="165"/>
      <c r="B88" s="20"/>
      <c r="C88" s="20"/>
      <c r="D88" s="20"/>
      <c r="E88" s="20"/>
      <c r="F88" s="20"/>
      <c r="G88" s="20"/>
      <c r="H88" s="20"/>
      <c r="I88" s="20"/>
      <c r="J88" s="20"/>
      <c r="K88" s="20"/>
      <c r="L88" s="20"/>
      <c r="N88" s="20"/>
      <c r="O88" s="20"/>
      <c r="P88" s="20"/>
      <c r="Q88" s="20"/>
      <c r="R88" s="20"/>
      <c r="S88" s="20"/>
      <c r="T88" s="20"/>
      <c r="U88" s="20"/>
      <c r="V88" s="20"/>
      <c r="W88" s="20"/>
      <c r="X88" s="20"/>
      <c r="Z88" s="20"/>
      <c r="AA88" s="20"/>
      <c r="AB88" s="20"/>
      <c r="AC88" s="20"/>
      <c r="AD88" s="20"/>
      <c r="AE88" s="20"/>
      <c r="AF88" s="20"/>
      <c r="AG88" s="20"/>
      <c r="AH88" s="20"/>
      <c r="AI88" s="20"/>
      <c r="AJ88" s="189"/>
      <c r="AL88" s="20"/>
      <c r="AM88" s="20"/>
      <c r="AN88" s="20"/>
      <c r="AO88" s="20"/>
      <c r="AP88" s="20"/>
      <c r="AQ88" s="20"/>
      <c r="AR88" s="20"/>
      <c r="AS88" s="20"/>
      <c r="AT88" s="20"/>
      <c r="AU88" s="20"/>
      <c r="AV88" s="189"/>
      <c r="AX88" s="20"/>
      <c r="AY88" s="20"/>
      <c r="AZ88" s="20"/>
      <c r="BA88" s="20"/>
      <c r="BB88" s="20"/>
      <c r="BC88" s="20"/>
      <c r="BD88" s="20"/>
      <c r="BE88" s="20"/>
      <c r="BF88" s="20"/>
      <c r="BG88" s="20"/>
      <c r="BH88" s="189"/>
      <c r="BJ88" s="80"/>
      <c r="BK88" s="80"/>
      <c r="BL88" s="80"/>
      <c r="BM88" s="80"/>
      <c r="BN88" s="20"/>
      <c r="BO88" s="20"/>
      <c r="BP88" s="20"/>
      <c r="BQ88" s="20"/>
      <c r="BR88" s="20"/>
      <c r="BS88" s="20"/>
      <c r="BT88" s="189"/>
    </row>
    <row r="89" spans="1:72" ht="12.75" customHeight="1">
      <c r="A89" s="165"/>
      <c r="B89" s="20"/>
      <c r="C89" s="20"/>
      <c r="D89" s="20"/>
      <c r="E89" s="20"/>
      <c r="F89" s="20"/>
      <c r="G89" s="20"/>
      <c r="H89" s="20"/>
      <c r="I89" s="20"/>
      <c r="J89" s="20"/>
      <c r="K89" s="20"/>
      <c r="L89" s="20"/>
      <c r="N89" s="20"/>
      <c r="O89" s="20"/>
      <c r="P89" s="20"/>
      <c r="Q89" s="20"/>
      <c r="R89" s="20"/>
      <c r="S89" s="20"/>
      <c r="T89" s="20"/>
      <c r="U89" s="20"/>
      <c r="V89" s="20"/>
      <c r="W89" s="20"/>
      <c r="X89" s="20"/>
      <c r="Z89" s="20"/>
      <c r="AA89" s="20"/>
      <c r="AB89" s="20"/>
      <c r="AC89" s="20"/>
      <c r="AD89" s="20"/>
      <c r="AE89" s="20"/>
      <c r="AF89" s="20"/>
      <c r="AG89" s="20"/>
      <c r="AH89" s="20"/>
      <c r="AI89" s="20"/>
      <c r="AJ89" s="189"/>
      <c r="AL89" s="20"/>
      <c r="AM89" s="20"/>
      <c r="AN89" s="20"/>
      <c r="AO89" s="20"/>
      <c r="AP89" s="20"/>
      <c r="AQ89" s="20"/>
      <c r="AR89" s="20"/>
      <c r="AS89" s="20"/>
      <c r="AT89" s="20"/>
      <c r="AU89" s="20"/>
      <c r="AV89" s="189"/>
      <c r="AX89" s="20"/>
      <c r="AY89" s="20"/>
      <c r="AZ89" s="20"/>
      <c r="BA89" s="20"/>
      <c r="BB89" s="20"/>
      <c r="BC89" s="20"/>
      <c r="BD89" s="20"/>
      <c r="BE89" s="20"/>
      <c r="BF89" s="20"/>
      <c r="BG89" s="20"/>
      <c r="BH89" s="189"/>
      <c r="BJ89" s="80"/>
      <c r="BK89" s="80"/>
      <c r="BL89" s="80"/>
      <c r="BM89" s="80"/>
      <c r="BN89" s="20"/>
      <c r="BO89" s="20"/>
      <c r="BP89" s="20"/>
      <c r="BQ89" s="20"/>
      <c r="BR89" s="20"/>
      <c r="BS89" s="20"/>
      <c r="BT89" s="189"/>
    </row>
    <row r="90" spans="1:72" ht="12.75" customHeight="1">
      <c r="A90" s="165"/>
      <c r="B90" s="20"/>
      <c r="C90" s="20"/>
      <c r="D90" s="20"/>
      <c r="E90" s="20"/>
      <c r="F90" s="20"/>
      <c r="G90" s="20"/>
      <c r="H90" s="20"/>
      <c r="I90" s="20"/>
      <c r="J90" s="20"/>
      <c r="K90" s="20"/>
      <c r="L90" s="20"/>
      <c r="N90" s="20"/>
      <c r="O90" s="20"/>
      <c r="P90" s="20"/>
      <c r="Q90" s="20"/>
      <c r="R90" s="20"/>
      <c r="S90" s="20"/>
      <c r="T90" s="20"/>
      <c r="U90" s="20"/>
      <c r="V90" s="20"/>
      <c r="W90" s="20"/>
      <c r="X90" s="20"/>
      <c r="Z90" s="20"/>
      <c r="AA90" s="20"/>
      <c r="AB90" s="20"/>
      <c r="AC90" s="20"/>
      <c r="AD90" s="20"/>
      <c r="AE90" s="20"/>
      <c r="AF90" s="20"/>
      <c r="AG90" s="20"/>
      <c r="AH90" s="20"/>
      <c r="AI90" s="20"/>
      <c r="AJ90" s="189"/>
      <c r="AL90" s="20"/>
      <c r="AM90" s="20"/>
      <c r="AN90" s="20"/>
      <c r="AO90" s="20"/>
      <c r="AP90" s="20"/>
      <c r="AQ90" s="20"/>
      <c r="AR90" s="20"/>
      <c r="AS90" s="20"/>
      <c r="AT90" s="20"/>
      <c r="AU90" s="20"/>
      <c r="AV90" s="189"/>
      <c r="AX90" s="20"/>
      <c r="AY90" s="20"/>
      <c r="AZ90" s="20"/>
      <c r="BA90" s="20"/>
      <c r="BB90" s="20"/>
      <c r="BC90" s="20"/>
      <c r="BD90" s="20"/>
      <c r="BE90" s="20"/>
      <c r="BF90" s="20"/>
      <c r="BG90" s="20"/>
      <c r="BH90" s="189"/>
      <c r="BJ90" s="80"/>
      <c r="BK90" s="80"/>
      <c r="BL90" s="80"/>
      <c r="BM90" s="80"/>
      <c r="BN90" s="20"/>
      <c r="BO90" s="20"/>
      <c r="BP90" s="20"/>
      <c r="BQ90" s="20"/>
      <c r="BR90" s="20"/>
      <c r="BS90" s="20"/>
      <c r="BT90" s="189"/>
    </row>
    <row r="91" spans="1:72" ht="12.75" customHeight="1">
      <c r="A91" s="165"/>
      <c r="B91" s="20"/>
      <c r="C91" s="20"/>
      <c r="D91" s="20"/>
      <c r="E91" s="20"/>
      <c r="F91" s="20"/>
      <c r="G91" s="20"/>
      <c r="H91" s="20"/>
      <c r="I91" s="20"/>
      <c r="J91" s="20"/>
      <c r="K91" s="20"/>
      <c r="L91" s="20"/>
      <c r="N91" s="20"/>
      <c r="O91" s="20"/>
      <c r="P91" s="20"/>
      <c r="Q91" s="20"/>
      <c r="R91" s="20"/>
      <c r="S91" s="20"/>
      <c r="T91" s="20"/>
      <c r="U91" s="20"/>
      <c r="V91" s="20"/>
      <c r="W91" s="20"/>
      <c r="X91" s="20"/>
      <c r="Z91" s="20"/>
      <c r="AA91" s="20"/>
      <c r="AB91" s="20"/>
      <c r="AC91" s="20"/>
      <c r="AD91" s="20"/>
      <c r="AE91" s="20"/>
      <c r="AF91" s="20"/>
      <c r="AG91" s="20"/>
      <c r="AH91" s="20"/>
      <c r="AI91" s="20"/>
      <c r="AJ91" s="189"/>
      <c r="AL91" s="20"/>
      <c r="AM91" s="20"/>
      <c r="AN91" s="20"/>
      <c r="AO91" s="20"/>
      <c r="AP91" s="20"/>
      <c r="AQ91" s="20"/>
      <c r="AR91" s="20"/>
      <c r="AS91" s="20"/>
      <c r="AT91" s="20"/>
      <c r="AU91" s="20"/>
      <c r="AV91" s="189"/>
      <c r="AX91" s="20"/>
      <c r="AY91" s="20"/>
      <c r="AZ91" s="20"/>
      <c r="BA91" s="20"/>
      <c r="BB91" s="20"/>
      <c r="BC91" s="20"/>
      <c r="BD91" s="20"/>
      <c r="BE91" s="20"/>
      <c r="BF91" s="20"/>
      <c r="BG91" s="20"/>
      <c r="BH91" s="189"/>
      <c r="BJ91" s="80"/>
      <c r="BK91" s="80"/>
      <c r="BL91" s="80"/>
      <c r="BM91" s="80"/>
      <c r="BN91" s="20"/>
      <c r="BO91" s="20"/>
      <c r="BP91" s="20"/>
      <c r="BQ91" s="20"/>
      <c r="BR91" s="20"/>
      <c r="BS91" s="20"/>
      <c r="BT91" s="189"/>
    </row>
    <row r="92" spans="1:72" ht="12.75" customHeight="1">
      <c r="A92" s="165"/>
      <c r="B92" s="20"/>
      <c r="C92" s="20"/>
      <c r="D92" s="20"/>
      <c r="E92" s="20"/>
      <c r="F92" s="20"/>
      <c r="G92" s="20"/>
      <c r="H92" s="20"/>
      <c r="I92" s="20"/>
      <c r="J92" s="20"/>
      <c r="K92" s="20"/>
      <c r="L92" s="20"/>
      <c r="N92" s="20"/>
      <c r="O92" s="20"/>
      <c r="P92" s="20"/>
      <c r="Q92" s="20"/>
      <c r="R92" s="20"/>
      <c r="S92" s="20"/>
      <c r="T92" s="20"/>
      <c r="U92" s="20"/>
      <c r="V92" s="20"/>
      <c r="W92" s="20"/>
      <c r="X92" s="20"/>
      <c r="Z92" s="20"/>
      <c r="AA92" s="20"/>
      <c r="AB92" s="20"/>
      <c r="AC92" s="20"/>
      <c r="AD92" s="20"/>
      <c r="AE92" s="20"/>
      <c r="AF92" s="20"/>
      <c r="AG92" s="20"/>
      <c r="AH92" s="20"/>
      <c r="AI92" s="20"/>
      <c r="AJ92" s="189"/>
      <c r="AL92" s="20"/>
      <c r="AM92" s="20"/>
      <c r="AN92" s="20"/>
      <c r="AO92" s="20"/>
      <c r="AP92" s="20"/>
      <c r="AQ92" s="20"/>
      <c r="AR92" s="20"/>
      <c r="AS92" s="20"/>
      <c r="AT92" s="20"/>
      <c r="AU92" s="20"/>
      <c r="AV92" s="189"/>
      <c r="AX92" s="20"/>
      <c r="AY92" s="20"/>
      <c r="AZ92" s="20"/>
      <c r="BA92" s="20"/>
      <c r="BB92" s="20"/>
      <c r="BC92" s="20"/>
      <c r="BD92" s="20"/>
      <c r="BE92" s="20"/>
      <c r="BF92" s="20"/>
      <c r="BG92" s="20"/>
      <c r="BH92" s="189"/>
      <c r="BJ92" s="80"/>
      <c r="BK92" s="80"/>
      <c r="BL92" s="80"/>
      <c r="BM92" s="80"/>
      <c r="BN92" s="20"/>
      <c r="BO92" s="20"/>
      <c r="BP92" s="20"/>
      <c r="BQ92" s="20"/>
      <c r="BR92" s="20"/>
      <c r="BS92" s="20"/>
      <c r="BT92" s="189"/>
    </row>
    <row r="93" spans="1:72" ht="12.75" customHeight="1">
      <c r="A93" s="165"/>
      <c r="B93" s="20"/>
      <c r="C93" s="20"/>
      <c r="D93" s="20"/>
      <c r="E93" s="20"/>
      <c r="F93" s="20"/>
      <c r="G93" s="20"/>
      <c r="H93" s="20"/>
      <c r="I93" s="20"/>
      <c r="J93" s="20"/>
      <c r="K93" s="20"/>
      <c r="L93" s="20"/>
      <c r="N93" s="20"/>
      <c r="O93" s="20"/>
      <c r="P93" s="20"/>
      <c r="Q93" s="20"/>
      <c r="R93" s="20"/>
      <c r="S93" s="20"/>
      <c r="T93" s="20"/>
      <c r="U93" s="20"/>
      <c r="V93" s="20"/>
      <c r="W93" s="20"/>
      <c r="X93" s="20"/>
      <c r="Z93" s="20"/>
      <c r="AA93" s="20"/>
      <c r="AB93" s="20"/>
      <c r="AC93" s="20"/>
      <c r="AD93" s="20"/>
      <c r="AE93" s="20"/>
      <c r="AF93" s="20"/>
      <c r="AG93" s="20"/>
      <c r="AH93" s="20"/>
      <c r="AI93" s="20"/>
      <c r="AJ93" s="189"/>
      <c r="AL93" s="20"/>
      <c r="AM93" s="20"/>
      <c r="AN93" s="20"/>
      <c r="AO93" s="20"/>
      <c r="AP93" s="20"/>
      <c r="AQ93" s="20"/>
      <c r="AR93" s="20"/>
      <c r="AS93" s="20"/>
      <c r="AT93" s="20"/>
      <c r="AU93" s="20"/>
      <c r="AV93" s="189"/>
      <c r="AX93" s="20"/>
      <c r="AY93" s="20"/>
      <c r="AZ93" s="20"/>
      <c r="BA93" s="20"/>
      <c r="BB93" s="20"/>
      <c r="BC93" s="20"/>
      <c r="BD93" s="20"/>
      <c r="BE93" s="20"/>
      <c r="BF93" s="20"/>
      <c r="BG93" s="20"/>
      <c r="BH93" s="189"/>
      <c r="BJ93" s="80"/>
      <c r="BK93" s="80"/>
      <c r="BL93" s="80"/>
      <c r="BM93" s="80"/>
      <c r="BN93" s="20"/>
      <c r="BO93" s="20"/>
      <c r="BP93" s="20"/>
      <c r="BQ93" s="20"/>
      <c r="BR93" s="20"/>
      <c r="BS93" s="20"/>
      <c r="BT93" s="189"/>
    </row>
    <row r="94" spans="1:72" ht="12.75" customHeight="1">
      <c r="A94" s="165"/>
      <c r="B94" s="20"/>
      <c r="C94" s="20"/>
      <c r="D94" s="20"/>
      <c r="E94" s="20"/>
      <c r="F94" s="20"/>
      <c r="G94" s="20"/>
      <c r="H94" s="20"/>
      <c r="I94" s="20"/>
      <c r="J94" s="20"/>
      <c r="K94" s="20"/>
      <c r="L94" s="20"/>
      <c r="N94" s="20"/>
      <c r="O94" s="20"/>
      <c r="P94" s="20"/>
      <c r="Q94" s="20"/>
      <c r="R94" s="20"/>
      <c r="S94" s="20"/>
      <c r="T94" s="20"/>
      <c r="U94" s="20"/>
      <c r="V94" s="20"/>
      <c r="W94" s="20"/>
      <c r="X94" s="20"/>
      <c r="Z94" s="20"/>
      <c r="AA94" s="20"/>
      <c r="AB94" s="20"/>
      <c r="AC94" s="20"/>
      <c r="AD94" s="20"/>
      <c r="AE94" s="20"/>
      <c r="AF94" s="20"/>
      <c r="AG94" s="20"/>
      <c r="AH94" s="20"/>
      <c r="AI94" s="20"/>
      <c r="AJ94" s="189"/>
      <c r="AL94" s="20"/>
      <c r="AM94" s="20"/>
      <c r="AN94" s="20"/>
      <c r="AO94" s="20"/>
      <c r="AP94" s="20"/>
      <c r="AQ94" s="20"/>
      <c r="AR94" s="20"/>
      <c r="AS94" s="20"/>
      <c r="AT94" s="20"/>
      <c r="AU94" s="20"/>
      <c r="AV94" s="189"/>
      <c r="AX94" s="20"/>
      <c r="AY94" s="20"/>
      <c r="AZ94" s="20"/>
      <c r="BA94" s="20"/>
      <c r="BB94" s="20"/>
      <c r="BC94" s="20"/>
      <c r="BD94" s="20"/>
      <c r="BE94" s="20"/>
      <c r="BF94" s="20"/>
      <c r="BG94" s="20"/>
      <c r="BH94" s="189"/>
      <c r="BJ94" s="80"/>
      <c r="BK94" s="80"/>
      <c r="BL94" s="80"/>
      <c r="BM94" s="80"/>
      <c r="BN94" s="20"/>
      <c r="BO94" s="20"/>
      <c r="BP94" s="20"/>
      <c r="BQ94" s="20"/>
      <c r="BR94" s="20"/>
      <c r="BS94" s="20"/>
      <c r="BT94" s="189"/>
    </row>
    <row r="95" spans="1:72" ht="12.75" customHeight="1">
      <c r="A95" s="165"/>
      <c r="B95" s="20"/>
      <c r="C95" s="20"/>
      <c r="D95" s="20"/>
      <c r="E95" s="20"/>
      <c r="F95" s="20"/>
      <c r="G95" s="20"/>
      <c r="H95" s="20"/>
      <c r="I95" s="20"/>
      <c r="J95" s="20"/>
      <c r="K95" s="20"/>
      <c r="L95" s="20"/>
      <c r="N95" s="20"/>
      <c r="O95" s="20"/>
      <c r="P95" s="20"/>
      <c r="Q95" s="20"/>
      <c r="R95" s="20"/>
      <c r="S95" s="20"/>
      <c r="T95" s="20"/>
      <c r="U95" s="20"/>
      <c r="V95" s="20"/>
      <c r="W95" s="20"/>
      <c r="X95" s="20"/>
      <c r="Z95" s="20"/>
      <c r="AA95" s="20"/>
      <c r="AB95" s="20"/>
      <c r="AC95" s="20"/>
      <c r="AD95" s="20"/>
      <c r="AE95" s="20"/>
      <c r="AF95" s="20"/>
      <c r="AG95" s="20"/>
      <c r="AH95" s="20"/>
      <c r="AI95" s="20"/>
      <c r="AJ95" s="189"/>
      <c r="AL95" s="20"/>
      <c r="AM95" s="20"/>
      <c r="AN95" s="20"/>
      <c r="AO95" s="20"/>
      <c r="AP95" s="20"/>
      <c r="AQ95" s="20"/>
      <c r="AR95" s="20"/>
      <c r="AS95" s="20"/>
      <c r="AT95" s="20"/>
      <c r="AU95" s="20"/>
      <c r="AV95" s="189"/>
      <c r="AX95" s="20"/>
      <c r="AY95" s="20"/>
      <c r="AZ95" s="20"/>
      <c r="BA95" s="20"/>
      <c r="BB95" s="20"/>
      <c r="BC95" s="20"/>
      <c r="BD95" s="20"/>
      <c r="BE95" s="20"/>
      <c r="BF95" s="20"/>
      <c r="BG95" s="20"/>
      <c r="BH95" s="189"/>
      <c r="BJ95" s="80"/>
      <c r="BK95" s="80"/>
      <c r="BL95" s="80"/>
      <c r="BM95" s="80"/>
      <c r="BN95" s="20"/>
      <c r="BO95" s="20"/>
      <c r="BP95" s="20"/>
      <c r="BQ95" s="20"/>
      <c r="BR95" s="20"/>
      <c r="BS95" s="20"/>
      <c r="BT95" s="189"/>
    </row>
    <row r="96" spans="1:72" ht="12.75" customHeight="1">
      <c r="A96" s="165"/>
      <c r="B96" s="20"/>
      <c r="C96" s="20"/>
      <c r="D96" s="20"/>
      <c r="E96" s="20"/>
      <c r="F96" s="20"/>
      <c r="G96" s="20"/>
      <c r="H96" s="20"/>
      <c r="I96" s="20"/>
      <c r="J96" s="20"/>
      <c r="K96" s="20"/>
      <c r="L96" s="20"/>
      <c r="N96" s="20"/>
      <c r="O96" s="20"/>
      <c r="P96" s="20"/>
      <c r="Q96" s="20"/>
      <c r="R96" s="20"/>
      <c r="S96" s="20"/>
      <c r="T96" s="20"/>
      <c r="U96" s="20"/>
      <c r="V96" s="20"/>
      <c r="W96" s="20"/>
      <c r="X96" s="20"/>
      <c r="Z96" s="20"/>
      <c r="AA96" s="20"/>
      <c r="AB96" s="20"/>
      <c r="AC96" s="20"/>
      <c r="AD96" s="20"/>
      <c r="AE96" s="20"/>
      <c r="AF96" s="20"/>
      <c r="AG96" s="20"/>
      <c r="AH96" s="20"/>
      <c r="AI96" s="20"/>
      <c r="AJ96" s="189"/>
      <c r="AL96" s="20"/>
      <c r="AM96" s="20"/>
      <c r="AN96" s="20"/>
      <c r="AO96" s="20"/>
      <c r="AP96" s="20"/>
      <c r="AQ96" s="20"/>
      <c r="AR96" s="20"/>
      <c r="AS96" s="20"/>
      <c r="AT96" s="20"/>
      <c r="AU96" s="20"/>
      <c r="AV96" s="189"/>
      <c r="AX96" s="20"/>
      <c r="AY96" s="20"/>
      <c r="AZ96" s="20"/>
      <c r="BA96" s="20"/>
      <c r="BB96" s="20"/>
      <c r="BC96" s="20"/>
      <c r="BD96" s="20"/>
      <c r="BE96" s="20"/>
      <c r="BF96" s="20"/>
      <c r="BG96" s="20"/>
      <c r="BH96" s="189"/>
      <c r="BJ96" s="80"/>
      <c r="BK96" s="80"/>
      <c r="BL96" s="80"/>
      <c r="BM96" s="80"/>
      <c r="BN96" s="20"/>
      <c r="BO96" s="20"/>
      <c r="BP96" s="20"/>
      <c r="BQ96" s="20"/>
      <c r="BR96" s="20"/>
      <c r="BS96" s="20"/>
      <c r="BT96" s="189"/>
    </row>
    <row r="97" spans="1:72" ht="12.75" customHeight="1">
      <c r="A97" s="165"/>
      <c r="B97" s="20"/>
      <c r="C97" s="20"/>
      <c r="D97" s="20"/>
      <c r="E97" s="20"/>
      <c r="F97" s="20"/>
      <c r="G97" s="20"/>
      <c r="H97" s="20"/>
      <c r="I97" s="20"/>
      <c r="J97" s="20"/>
      <c r="K97" s="20"/>
      <c r="L97" s="20"/>
      <c r="N97" s="20"/>
      <c r="O97" s="20"/>
      <c r="P97" s="20"/>
      <c r="Q97" s="20"/>
      <c r="R97" s="20"/>
      <c r="S97" s="20"/>
      <c r="T97" s="20"/>
      <c r="U97" s="20"/>
      <c r="V97" s="20"/>
      <c r="W97" s="20"/>
      <c r="X97" s="20"/>
      <c r="Z97" s="20"/>
      <c r="AA97" s="20"/>
      <c r="AB97" s="20"/>
      <c r="AC97" s="20"/>
      <c r="AD97" s="20"/>
      <c r="AE97" s="20"/>
      <c r="AF97" s="20"/>
      <c r="AG97" s="20"/>
      <c r="AH97" s="20"/>
      <c r="AI97" s="20"/>
      <c r="AJ97" s="189"/>
      <c r="AL97" s="20"/>
      <c r="AM97" s="20"/>
      <c r="AN97" s="20"/>
      <c r="AO97" s="20"/>
      <c r="AP97" s="20"/>
      <c r="AQ97" s="20"/>
      <c r="AR97" s="20"/>
      <c r="AS97" s="20"/>
      <c r="AT97" s="20"/>
      <c r="AU97" s="20"/>
      <c r="AV97" s="189"/>
      <c r="AX97" s="20"/>
      <c r="AY97" s="20"/>
      <c r="AZ97" s="20"/>
      <c r="BA97" s="20"/>
      <c r="BB97" s="20"/>
      <c r="BC97" s="20"/>
      <c r="BD97" s="20"/>
      <c r="BE97" s="20"/>
      <c r="BF97" s="20"/>
      <c r="BG97" s="20"/>
      <c r="BH97" s="189"/>
      <c r="BJ97" s="80"/>
      <c r="BK97" s="80"/>
      <c r="BL97" s="80"/>
      <c r="BM97" s="80"/>
      <c r="BN97" s="20"/>
      <c r="BO97" s="20"/>
      <c r="BP97" s="20"/>
      <c r="BQ97" s="20"/>
      <c r="BR97" s="20"/>
      <c r="BS97" s="20"/>
      <c r="BT97" s="189"/>
    </row>
    <row r="98" spans="1:72" ht="12.75" customHeight="1">
      <c r="A98" s="165"/>
      <c r="B98" s="20"/>
      <c r="C98" s="20"/>
      <c r="D98" s="20"/>
      <c r="E98" s="20"/>
      <c r="F98" s="20"/>
      <c r="G98" s="20"/>
      <c r="H98" s="20"/>
      <c r="I98" s="20"/>
      <c r="J98" s="20"/>
      <c r="K98" s="20"/>
      <c r="L98" s="20"/>
      <c r="N98" s="20"/>
      <c r="O98" s="20"/>
      <c r="P98" s="20"/>
      <c r="Q98" s="20"/>
      <c r="R98" s="20"/>
      <c r="S98" s="20"/>
      <c r="T98" s="20"/>
      <c r="U98" s="20"/>
      <c r="V98" s="20"/>
      <c r="W98" s="20"/>
      <c r="X98" s="20"/>
      <c r="Z98" s="20"/>
      <c r="AA98" s="20"/>
      <c r="AB98" s="20"/>
      <c r="AC98" s="20"/>
      <c r="AD98" s="20"/>
      <c r="AE98" s="20"/>
      <c r="AF98" s="20"/>
      <c r="AG98" s="20"/>
      <c r="AH98" s="20"/>
      <c r="AI98" s="20"/>
      <c r="AJ98" s="189"/>
      <c r="AL98" s="20"/>
      <c r="AM98" s="20"/>
      <c r="AN98" s="20"/>
      <c r="AO98" s="20"/>
      <c r="AP98" s="20"/>
      <c r="AQ98" s="20"/>
      <c r="AR98" s="20"/>
      <c r="AS98" s="20"/>
      <c r="AT98" s="20"/>
      <c r="AU98" s="20"/>
      <c r="AV98" s="189"/>
      <c r="AX98" s="20"/>
      <c r="AY98" s="20"/>
      <c r="AZ98" s="20"/>
      <c r="BA98" s="20"/>
      <c r="BB98" s="20"/>
      <c r="BC98" s="20"/>
      <c r="BD98" s="20"/>
      <c r="BE98" s="20"/>
      <c r="BF98" s="20"/>
      <c r="BG98" s="20"/>
      <c r="BH98" s="189"/>
      <c r="BJ98" s="80"/>
      <c r="BK98" s="80"/>
      <c r="BL98" s="80"/>
      <c r="BM98" s="80"/>
      <c r="BN98" s="20"/>
      <c r="BO98" s="20"/>
      <c r="BP98" s="20"/>
      <c r="BQ98" s="20"/>
      <c r="BR98" s="20"/>
      <c r="BS98" s="20"/>
      <c r="BT98" s="189"/>
    </row>
    <row r="99" spans="1:72" ht="12.75" customHeight="1">
      <c r="A99" s="165"/>
      <c r="B99" s="20"/>
      <c r="C99" s="20"/>
      <c r="D99" s="20"/>
      <c r="E99" s="20"/>
      <c r="F99" s="20"/>
      <c r="G99" s="20"/>
      <c r="H99" s="20"/>
      <c r="I99" s="20"/>
      <c r="J99" s="20"/>
      <c r="K99" s="20"/>
      <c r="L99" s="20"/>
      <c r="N99" s="20"/>
      <c r="O99" s="20"/>
      <c r="P99" s="20"/>
      <c r="Q99" s="20"/>
      <c r="R99" s="20"/>
      <c r="S99" s="20"/>
      <c r="T99" s="20"/>
      <c r="U99" s="20"/>
      <c r="V99" s="20"/>
      <c r="W99" s="20"/>
      <c r="X99" s="20"/>
      <c r="Z99" s="20"/>
      <c r="AA99" s="20"/>
      <c r="AB99" s="20"/>
      <c r="AC99" s="20"/>
      <c r="AD99" s="20"/>
      <c r="AE99" s="20"/>
      <c r="AF99" s="20"/>
      <c r="AG99" s="20"/>
      <c r="AH99" s="20"/>
      <c r="AI99" s="20"/>
      <c r="AJ99" s="189"/>
      <c r="AL99" s="20"/>
      <c r="AM99" s="20"/>
      <c r="AN99" s="20"/>
      <c r="AO99" s="20"/>
      <c r="AP99" s="20"/>
      <c r="AQ99" s="20"/>
      <c r="AR99" s="20"/>
      <c r="AS99" s="20"/>
      <c r="AT99" s="20"/>
      <c r="AU99" s="20"/>
      <c r="AV99" s="189"/>
      <c r="AX99" s="20"/>
      <c r="AY99" s="20"/>
      <c r="AZ99" s="20"/>
      <c r="BA99" s="20"/>
      <c r="BB99" s="20"/>
      <c r="BC99" s="20"/>
      <c r="BD99" s="20"/>
      <c r="BE99" s="20"/>
      <c r="BF99" s="20"/>
      <c r="BG99" s="20"/>
      <c r="BH99" s="189"/>
      <c r="BJ99" s="80"/>
      <c r="BK99" s="80"/>
      <c r="BL99" s="80"/>
      <c r="BM99" s="80"/>
      <c r="BN99" s="20"/>
      <c r="BO99" s="20"/>
      <c r="BP99" s="20"/>
      <c r="BQ99" s="20"/>
      <c r="BR99" s="20"/>
      <c r="BS99" s="20"/>
      <c r="BT99" s="189"/>
    </row>
    <row r="100" spans="1:72" ht="12.75" customHeight="1">
      <c r="A100" s="165"/>
      <c r="B100" s="20"/>
      <c r="C100" s="20"/>
      <c r="D100" s="20"/>
      <c r="E100" s="20"/>
      <c r="F100" s="20"/>
      <c r="G100" s="20"/>
      <c r="H100" s="20"/>
      <c r="I100" s="20"/>
      <c r="J100" s="20"/>
      <c r="K100" s="20"/>
      <c r="L100" s="20"/>
      <c r="N100" s="20"/>
      <c r="O100" s="20"/>
      <c r="P100" s="20"/>
      <c r="Q100" s="20"/>
      <c r="R100" s="20"/>
      <c r="S100" s="20"/>
      <c r="T100" s="20"/>
      <c r="U100" s="20"/>
      <c r="V100" s="20"/>
      <c r="W100" s="20"/>
      <c r="X100" s="20"/>
      <c r="Z100" s="20"/>
      <c r="AA100" s="20"/>
      <c r="AB100" s="20"/>
      <c r="AC100" s="20"/>
      <c r="AD100" s="20"/>
      <c r="AE100" s="20"/>
      <c r="AF100" s="20"/>
      <c r="AG100" s="20"/>
      <c r="AH100" s="20"/>
      <c r="AI100" s="20"/>
      <c r="AJ100" s="189"/>
      <c r="AL100" s="20"/>
      <c r="AM100" s="20"/>
      <c r="AN100" s="20"/>
      <c r="AO100" s="20"/>
      <c r="AP100" s="20"/>
      <c r="AQ100" s="20"/>
      <c r="AR100" s="20"/>
      <c r="AS100" s="20"/>
      <c r="AT100" s="20"/>
      <c r="AU100" s="20"/>
      <c r="AV100" s="189"/>
      <c r="AX100" s="20"/>
      <c r="AY100" s="20"/>
      <c r="AZ100" s="20"/>
      <c r="BA100" s="20"/>
      <c r="BB100" s="20"/>
      <c r="BC100" s="20"/>
      <c r="BD100" s="20"/>
      <c r="BE100" s="20"/>
      <c r="BF100" s="20"/>
      <c r="BG100" s="20"/>
      <c r="BH100" s="189"/>
      <c r="BJ100" s="80"/>
      <c r="BK100" s="80"/>
      <c r="BL100" s="80"/>
      <c r="BM100" s="80"/>
      <c r="BN100" s="20"/>
      <c r="BO100" s="20"/>
      <c r="BP100" s="20"/>
      <c r="BQ100" s="20"/>
      <c r="BR100" s="20"/>
      <c r="BS100" s="20"/>
      <c r="BT100" s="189"/>
    </row>
    <row r="101" spans="1:72" ht="12.75" customHeight="1">
      <c r="A101" s="165"/>
      <c r="B101" s="20"/>
      <c r="C101" s="20"/>
      <c r="D101" s="20"/>
      <c r="E101" s="20"/>
      <c r="F101" s="20"/>
      <c r="G101" s="20"/>
      <c r="H101" s="20"/>
      <c r="I101" s="20"/>
      <c r="J101" s="20"/>
      <c r="K101" s="20"/>
      <c r="L101" s="20"/>
      <c r="N101" s="20"/>
      <c r="O101" s="20"/>
      <c r="P101" s="20"/>
      <c r="Q101" s="20"/>
      <c r="R101" s="20"/>
      <c r="S101" s="20"/>
      <c r="T101" s="20"/>
      <c r="U101" s="20"/>
      <c r="V101" s="20"/>
      <c r="W101" s="20"/>
      <c r="X101" s="20"/>
      <c r="Z101" s="20"/>
      <c r="AA101" s="20"/>
      <c r="AB101" s="20"/>
      <c r="AC101" s="20"/>
      <c r="AD101" s="20"/>
      <c r="AE101" s="20"/>
      <c r="AF101" s="20"/>
      <c r="AG101" s="20"/>
      <c r="AH101" s="20"/>
      <c r="AI101" s="20"/>
      <c r="AJ101" s="189"/>
      <c r="AL101" s="20"/>
      <c r="AM101" s="20"/>
      <c r="AN101" s="20"/>
      <c r="AO101" s="20"/>
      <c r="AP101" s="20"/>
      <c r="AQ101" s="20"/>
      <c r="AR101" s="20"/>
      <c r="AS101" s="20"/>
      <c r="AT101" s="20"/>
      <c r="AU101" s="20"/>
      <c r="AV101" s="189"/>
      <c r="AX101" s="20"/>
      <c r="AY101" s="20"/>
      <c r="AZ101" s="20"/>
      <c r="BA101" s="20"/>
      <c r="BB101" s="20"/>
      <c r="BC101" s="20"/>
      <c r="BD101" s="20"/>
      <c r="BE101" s="20"/>
      <c r="BF101" s="20"/>
      <c r="BG101" s="20"/>
      <c r="BH101" s="189"/>
      <c r="BJ101" s="80"/>
      <c r="BK101" s="80"/>
      <c r="BL101" s="80"/>
      <c r="BM101" s="80"/>
      <c r="BN101" s="20"/>
      <c r="BO101" s="20"/>
      <c r="BP101" s="20"/>
      <c r="BQ101" s="20"/>
      <c r="BR101" s="20"/>
      <c r="BS101" s="20"/>
      <c r="BT101" s="189"/>
    </row>
    <row r="102" spans="1:72" ht="12.75" customHeight="1">
      <c r="A102" s="165"/>
      <c r="B102" s="20"/>
      <c r="C102" s="20"/>
      <c r="D102" s="20"/>
      <c r="E102" s="20"/>
      <c r="F102" s="20"/>
      <c r="G102" s="20"/>
      <c r="H102" s="20"/>
      <c r="I102" s="20"/>
      <c r="J102" s="20"/>
      <c r="K102" s="20"/>
      <c r="L102" s="20"/>
      <c r="N102" s="20"/>
      <c r="O102" s="20"/>
      <c r="P102" s="20"/>
      <c r="Q102" s="20"/>
      <c r="R102" s="20"/>
      <c r="S102" s="20"/>
      <c r="T102" s="20"/>
      <c r="U102" s="20"/>
      <c r="V102" s="20"/>
      <c r="W102" s="20"/>
      <c r="X102" s="20"/>
      <c r="Z102" s="20"/>
      <c r="AA102" s="20"/>
      <c r="AB102" s="20"/>
      <c r="AC102" s="20"/>
      <c r="AD102" s="20"/>
      <c r="AE102" s="20"/>
      <c r="AF102" s="20"/>
      <c r="AG102" s="20"/>
      <c r="AH102" s="20"/>
      <c r="AI102" s="20"/>
      <c r="AJ102" s="189"/>
      <c r="AL102" s="20"/>
      <c r="AM102" s="20"/>
      <c r="AN102" s="20"/>
      <c r="AO102" s="20"/>
      <c r="AP102" s="20"/>
      <c r="AQ102" s="20"/>
      <c r="AR102" s="20"/>
      <c r="AS102" s="20"/>
      <c r="AT102" s="20"/>
      <c r="AU102" s="20"/>
      <c r="AV102" s="189"/>
      <c r="AX102" s="20"/>
      <c r="AY102" s="20"/>
      <c r="AZ102" s="20"/>
      <c r="BA102" s="20"/>
      <c r="BB102" s="20"/>
      <c r="BC102" s="20"/>
      <c r="BD102" s="20"/>
      <c r="BE102" s="20"/>
      <c r="BF102" s="20"/>
      <c r="BG102" s="20"/>
      <c r="BH102" s="189"/>
      <c r="BJ102" s="80"/>
      <c r="BK102" s="80"/>
      <c r="BL102" s="80"/>
      <c r="BM102" s="80"/>
      <c r="BN102" s="20"/>
      <c r="BO102" s="20"/>
      <c r="BP102" s="20"/>
      <c r="BQ102" s="20"/>
      <c r="BR102" s="20"/>
      <c r="BS102" s="20"/>
      <c r="BT102" s="189"/>
    </row>
    <row r="103" spans="1:72" ht="12.75" customHeight="1">
      <c r="A103" s="165"/>
      <c r="B103" s="20"/>
      <c r="C103" s="20"/>
      <c r="D103" s="20"/>
      <c r="E103" s="20"/>
      <c r="F103" s="20"/>
      <c r="G103" s="20"/>
      <c r="H103" s="20"/>
      <c r="I103" s="20"/>
      <c r="J103" s="20"/>
      <c r="K103" s="20"/>
      <c r="L103" s="20"/>
      <c r="N103" s="20"/>
      <c r="O103" s="20"/>
      <c r="P103" s="20"/>
      <c r="Q103" s="20"/>
      <c r="R103" s="20"/>
      <c r="S103" s="20"/>
      <c r="T103" s="20"/>
      <c r="U103" s="20"/>
      <c r="V103" s="20"/>
      <c r="W103" s="20"/>
      <c r="X103" s="20"/>
      <c r="Z103" s="20"/>
      <c r="AA103" s="20"/>
      <c r="AB103" s="20"/>
      <c r="AC103" s="20"/>
      <c r="AD103" s="20"/>
      <c r="AE103" s="20"/>
      <c r="AF103" s="20"/>
      <c r="AG103" s="20"/>
      <c r="AH103" s="20"/>
      <c r="AI103" s="20"/>
      <c r="AJ103" s="189"/>
      <c r="AL103" s="20"/>
      <c r="AM103" s="20"/>
      <c r="AN103" s="20"/>
      <c r="AO103" s="20"/>
      <c r="AP103" s="20"/>
      <c r="AQ103" s="20"/>
      <c r="AR103" s="20"/>
      <c r="AS103" s="20"/>
      <c r="AT103" s="20"/>
      <c r="AU103" s="20"/>
      <c r="AV103" s="189"/>
      <c r="AX103" s="20"/>
      <c r="AY103" s="20"/>
      <c r="AZ103" s="20"/>
      <c r="BA103" s="20"/>
      <c r="BB103" s="20"/>
      <c r="BC103" s="20"/>
      <c r="BD103" s="20"/>
      <c r="BE103" s="20"/>
      <c r="BF103" s="20"/>
      <c r="BG103" s="20"/>
      <c r="BH103" s="189"/>
      <c r="BJ103" s="80"/>
      <c r="BK103" s="80"/>
      <c r="BL103" s="80"/>
      <c r="BM103" s="80"/>
      <c r="BN103" s="20"/>
      <c r="BO103" s="20"/>
      <c r="BP103" s="20"/>
      <c r="BQ103" s="20"/>
      <c r="BR103" s="20"/>
      <c r="BS103" s="20"/>
      <c r="BT103" s="189"/>
    </row>
    <row r="104" spans="1:72" ht="12.75" customHeight="1">
      <c r="A104" s="165"/>
      <c r="B104" s="20"/>
      <c r="C104" s="20"/>
      <c r="D104" s="20"/>
      <c r="E104" s="20"/>
      <c r="F104" s="20"/>
      <c r="G104" s="20"/>
      <c r="H104" s="20"/>
      <c r="I104" s="20"/>
      <c r="J104" s="20"/>
      <c r="K104" s="20"/>
      <c r="L104" s="20"/>
      <c r="N104" s="20"/>
      <c r="O104" s="20"/>
      <c r="P104" s="20"/>
      <c r="Q104" s="20"/>
      <c r="R104" s="20"/>
      <c r="S104" s="20"/>
      <c r="T104" s="20"/>
      <c r="U104" s="20"/>
      <c r="V104" s="20"/>
      <c r="W104" s="20"/>
      <c r="X104" s="20"/>
      <c r="Z104" s="20"/>
      <c r="AA104" s="20"/>
      <c r="AB104" s="20"/>
      <c r="AC104" s="20"/>
      <c r="AD104" s="20"/>
      <c r="AE104" s="20"/>
      <c r="AF104" s="20"/>
      <c r="AG104" s="20"/>
      <c r="AH104" s="20"/>
      <c r="AI104" s="20"/>
      <c r="AJ104" s="189"/>
      <c r="AL104" s="20"/>
      <c r="AM104" s="20"/>
      <c r="AN104" s="20"/>
      <c r="AO104" s="20"/>
      <c r="AP104" s="20"/>
      <c r="AQ104" s="20"/>
      <c r="AR104" s="20"/>
      <c r="AS104" s="20"/>
      <c r="AT104" s="20"/>
      <c r="AU104" s="20"/>
      <c r="AV104" s="189"/>
      <c r="AX104" s="20"/>
      <c r="AY104" s="20"/>
      <c r="AZ104" s="20"/>
      <c r="BA104" s="20"/>
      <c r="BB104" s="20"/>
      <c r="BC104" s="20"/>
      <c r="BD104" s="20"/>
      <c r="BE104" s="20"/>
      <c r="BF104" s="20"/>
      <c r="BG104" s="20"/>
      <c r="BH104" s="189"/>
      <c r="BJ104" s="80"/>
      <c r="BK104" s="80"/>
      <c r="BL104" s="80"/>
      <c r="BM104" s="80"/>
      <c r="BN104" s="20"/>
      <c r="BO104" s="20"/>
      <c r="BP104" s="20"/>
      <c r="BQ104" s="20"/>
      <c r="BR104" s="20"/>
      <c r="BS104" s="20"/>
      <c r="BT104" s="189"/>
    </row>
    <row r="105" spans="1:72" ht="12.75" customHeight="1">
      <c r="A105" s="165"/>
      <c r="B105" s="20"/>
      <c r="C105" s="20"/>
      <c r="D105" s="20"/>
      <c r="E105" s="20"/>
      <c r="F105" s="20"/>
      <c r="G105" s="20"/>
      <c r="H105" s="20"/>
      <c r="I105" s="20"/>
      <c r="J105" s="20"/>
      <c r="K105" s="20"/>
      <c r="L105" s="20"/>
      <c r="N105" s="20"/>
      <c r="O105" s="20"/>
      <c r="P105" s="20"/>
      <c r="Q105" s="20"/>
      <c r="R105" s="20"/>
      <c r="S105" s="20"/>
      <c r="T105" s="20"/>
      <c r="U105" s="20"/>
      <c r="V105" s="20"/>
      <c r="W105" s="20"/>
      <c r="X105" s="20"/>
      <c r="Z105" s="20"/>
      <c r="AA105" s="20"/>
      <c r="AB105" s="20"/>
      <c r="AC105" s="20"/>
      <c r="AD105" s="20"/>
      <c r="AE105" s="20"/>
      <c r="AF105" s="20"/>
      <c r="AG105" s="20"/>
      <c r="AH105" s="20"/>
      <c r="AI105" s="20"/>
      <c r="AJ105" s="189"/>
      <c r="AL105" s="20"/>
      <c r="AM105" s="20"/>
      <c r="AN105" s="20"/>
      <c r="AO105" s="20"/>
      <c r="AP105" s="20"/>
      <c r="AQ105" s="20"/>
      <c r="AR105" s="20"/>
      <c r="AS105" s="20"/>
      <c r="AT105" s="20"/>
      <c r="AU105" s="20"/>
      <c r="AV105" s="189"/>
      <c r="AX105" s="20"/>
      <c r="AY105" s="20"/>
      <c r="AZ105" s="20"/>
      <c r="BA105" s="20"/>
      <c r="BB105" s="20"/>
      <c r="BC105" s="20"/>
      <c r="BD105" s="20"/>
      <c r="BE105" s="20"/>
      <c r="BF105" s="20"/>
      <c r="BG105" s="20"/>
      <c r="BH105" s="189"/>
      <c r="BJ105" s="80"/>
      <c r="BK105" s="80"/>
      <c r="BL105" s="80"/>
      <c r="BM105" s="80"/>
      <c r="BN105" s="20"/>
      <c r="BO105" s="20"/>
      <c r="BP105" s="20"/>
      <c r="BQ105" s="20"/>
      <c r="BR105" s="20"/>
      <c r="BS105" s="20"/>
      <c r="BT105" s="189"/>
    </row>
    <row r="106" spans="1:72" ht="12.75" customHeight="1">
      <c r="A106" s="165"/>
      <c r="B106" s="20"/>
      <c r="C106" s="20"/>
      <c r="D106" s="20"/>
      <c r="E106" s="20"/>
      <c r="F106" s="20"/>
      <c r="G106" s="20"/>
      <c r="H106" s="20"/>
      <c r="I106" s="20"/>
      <c r="J106" s="20"/>
      <c r="K106" s="20"/>
      <c r="L106" s="20"/>
      <c r="N106" s="20"/>
      <c r="O106" s="20"/>
      <c r="P106" s="20"/>
      <c r="Q106" s="20"/>
      <c r="R106" s="20"/>
      <c r="S106" s="20"/>
      <c r="T106" s="20"/>
      <c r="U106" s="20"/>
      <c r="V106" s="20"/>
      <c r="W106" s="20"/>
      <c r="X106" s="20"/>
      <c r="Z106" s="20"/>
      <c r="AA106" s="20"/>
      <c r="AB106" s="20"/>
      <c r="AC106" s="20"/>
      <c r="AD106" s="20"/>
      <c r="AE106" s="20"/>
      <c r="AF106" s="20"/>
      <c r="AG106" s="20"/>
      <c r="AH106" s="20"/>
      <c r="AI106" s="20"/>
      <c r="AJ106" s="189"/>
      <c r="AL106" s="20"/>
      <c r="AM106" s="20"/>
      <c r="AN106" s="20"/>
      <c r="AO106" s="20"/>
      <c r="AP106" s="20"/>
      <c r="AQ106" s="20"/>
      <c r="AR106" s="20"/>
      <c r="AS106" s="20"/>
      <c r="AT106" s="20"/>
      <c r="AU106" s="20"/>
      <c r="AV106" s="189"/>
      <c r="AX106" s="20"/>
      <c r="AY106" s="20"/>
      <c r="AZ106" s="20"/>
      <c r="BA106" s="20"/>
      <c r="BB106" s="20"/>
      <c r="BC106" s="20"/>
      <c r="BD106" s="20"/>
      <c r="BE106" s="20"/>
      <c r="BF106" s="20"/>
      <c r="BG106" s="20"/>
      <c r="BH106" s="189"/>
      <c r="BJ106" s="80"/>
      <c r="BK106" s="80"/>
      <c r="BL106" s="80"/>
      <c r="BM106" s="80"/>
      <c r="BN106" s="20"/>
      <c r="BO106" s="20"/>
      <c r="BP106" s="20"/>
      <c r="BQ106" s="20"/>
      <c r="BR106" s="20"/>
      <c r="BS106" s="20"/>
      <c r="BT106" s="189"/>
    </row>
    <row r="107" spans="1:72" ht="12.75" customHeight="1">
      <c r="A107" s="165"/>
      <c r="B107" s="20"/>
      <c r="C107" s="20"/>
      <c r="D107" s="20"/>
      <c r="E107" s="20"/>
      <c r="F107" s="20"/>
      <c r="G107" s="20"/>
      <c r="H107" s="20"/>
      <c r="I107" s="20"/>
      <c r="J107" s="20"/>
      <c r="K107" s="20"/>
      <c r="L107" s="20"/>
      <c r="N107" s="20"/>
      <c r="O107" s="20"/>
      <c r="P107" s="20"/>
      <c r="Q107" s="20"/>
      <c r="R107" s="20"/>
      <c r="S107" s="20"/>
      <c r="T107" s="20"/>
      <c r="U107" s="20"/>
      <c r="V107" s="20"/>
      <c r="W107" s="20"/>
      <c r="X107" s="20"/>
      <c r="Z107" s="20"/>
      <c r="AA107" s="20"/>
      <c r="AB107" s="20"/>
      <c r="AC107" s="20"/>
      <c r="AD107" s="20"/>
      <c r="AE107" s="20"/>
      <c r="AF107" s="20"/>
      <c r="AG107" s="20"/>
      <c r="AH107" s="20"/>
      <c r="AI107" s="20"/>
      <c r="AJ107" s="189"/>
      <c r="AL107" s="20"/>
      <c r="AM107" s="20"/>
      <c r="AN107" s="20"/>
      <c r="AO107" s="20"/>
      <c r="AP107" s="20"/>
      <c r="AQ107" s="20"/>
      <c r="AR107" s="20"/>
      <c r="AS107" s="20"/>
      <c r="AT107" s="20"/>
      <c r="AU107" s="20"/>
      <c r="AV107" s="189"/>
      <c r="AX107" s="20"/>
      <c r="AY107" s="20"/>
      <c r="AZ107" s="20"/>
      <c r="BA107" s="20"/>
      <c r="BB107" s="20"/>
      <c r="BC107" s="20"/>
      <c r="BD107" s="20"/>
      <c r="BE107" s="20"/>
      <c r="BF107" s="20"/>
      <c r="BG107" s="20"/>
      <c r="BH107" s="189"/>
      <c r="BJ107" s="80"/>
      <c r="BK107" s="80"/>
      <c r="BL107" s="80"/>
      <c r="BM107" s="80"/>
      <c r="BN107" s="20"/>
      <c r="BO107" s="20"/>
      <c r="BP107" s="20"/>
      <c r="BQ107" s="20"/>
      <c r="BR107" s="20"/>
      <c r="BS107" s="20"/>
      <c r="BT107" s="189"/>
    </row>
    <row r="108" spans="1:72" ht="12.75" customHeight="1">
      <c r="A108" s="165"/>
      <c r="B108" s="20"/>
      <c r="C108" s="20"/>
      <c r="D108" s="20"/>
      <c r="E108" s="20"/>
      <c r="F108" s="20"/>
      <c r="G108" s="20"/>
      <c r="H108" s="20"/>
      <c r="I108" s="20"/>
      <c r="J108" s="20"/>
      <c r="K108" s="20"/>
      <c r="L108" s="20"/>
      <c r="N108" s="20"/>
      <c r="O108" s="20"/>
      <c r="P108" s="20"/>
      <c r="Q108" s="20"/>
      <c r="R108" s="20"/>
      <c r="S108" s="20"/>
      <c r="T108" s="20"/>
      <c r="U108" s="20"/>
      <c r="V108" s="20"/>
      <c r="W108" s="20"/>
      <c r="X108" s="20"/>
      <c r="Z108" s="20"/>
      <c r="AA108" s="20"/>
      <c r="AB108" s="20"/>
      <c r="AC108" s="20"/>
      <c r="AD108" s="20"/>
      <c r="AE108" s="20"/>
      <c r="AF108" s="20"/>
      <c r="AG108" s="20"/>
      <c r="AH108" s="20"/>
      <c r="AI108" s="20"/>
      <c r="AJ108" s="189"/>
      <c r="AL108" s="20"/>
      <c r="AM108" s="20"/>
      <c r="AN108" s="20"/>
      <c r="AO108" s="20"/>
      <c r="AP108" s="20"/>
      <c r="AQ108" s="20"/>
      <c r="AR108" s="20"/>
      <c r="AS108" s="20"/>
      <c r="AT108" s="20"/>
      <c r="AU108" s="20"/>
      <c r="AV108" s="189"/>
      <c r="AX108" s="20"/>
      <c r="AY108" s="20"/>
      <c r="AZ108" s="20"/>
      <c r="BA108" s="20"/>
      <c r="BB108" s="20"/>
      <c r="BC108" s="20"/>
      <c r="BD108" s="20"/>
      <c r="BE108" s="20"/>
      <c r="BF108" s="20"/>
      <c r="BG108" s="20"/>
      <c r="BH108" s="189"/>
      <c r="BJ108" s="80"/>
      <c r="BK108" s="80"/>
      <c r="BL108" s="80"/>
      <c r="BM108" s="80"/>
      <c r="BN108" s="20"/>
      <c r="BO108" s="20"/>
      <c r="BP108" s="20"/>
      <c r="BQ108" s="20"/>
      <c r="BR108" s="20"/>
      <c r="BS108" s="20"/>
      <c r="BT108" s="189"/>
    </row>
    <row r="109" spans="1:72" ht="12.75" customHeight="1">
      <c r="A109" s="165"/>
      <c r="B109" s="20"/>
      <c r="C109" s="20"/>
      <c r="D109" s="20"/>
      <c r="E109" s="20"/>
      <c r="F109" s="20"/>
      <c r="G109" s="20"/>
      <c r="H109" s="20"/>
      <c r="I109" s="20"/>
      <c r="J109" s="20"/>
      <c r="K109" s="20"/>
      <c r="L109" s="20"/>
      <c r="N109" s="20"/>
      <c r="O109" s="20"/>
      <c r="P109" s="20"/>
      <c r="Q109" s="20"/>
      <c r="R109" s="20"/>
      <c r="S109" s="20"/>
      <c r="T109" s="20"/>
      <c r="U109" s="20"/>
      <c r="V109" s="20"/>
      <c r="W109" s="20"/>
      <c r="X109" s="20"/>
      <c r="Z109" s="20"/>
      <c r="AA109" s="20"/>
      <c r="AB109" s="20"/>
      <c r="AC109" s="20"/>
      <c r="AD109" s="20"/>
      <c r="AE109" s="20"/>
      <c r="AF109" s="20"/>
      <c r="AG109" s="20"/>
      <c r="AH109" s="20"/>
      <c r="AI109" s="20"/>
      <c r="AJ109" s="189"/>
      <c r="AL109" s="20"/>
      <c r="AM109" s="20"/>
      <c r="AN109" s="20"/>
      <c r="AO109" s="20"/>
      <c r="AP109" s="20"/>
      <c r="AQ109" s="20"/>
      <c r="AR109" s="20"/>
      <c r="AS109" s="20"/>
      <c r="AT109" s="20"/>
      <c r="AU109" s="20"/>
      <c r="AV109" s="189"/>
      <c r="AX109" s="20"/>
      <c r="AY109" s="20"/>
      <c r="AZ109" s="20"/>
      <c r="BA109" s="20"/>
      <c r="BB109" s="20"/>
      <c r="BC109" s="20"/>
      <c r="BD109" s="20"/>
      <c r="BE109" s="20"/>
      <c r="BF109" s="20"/>
      <c r="BG109" s="20"/>
      <c r="BH109" s="189"/>
      <c r="BJ109" s="80"/>
      <c r="BK109" s="80"/>
      <c r="BL109" s="80"/>
      <c r="BM109" s="80"/>
      <c r="BN109" s="20"/>
      <c r="BO109" s="20"/>
      <c r="BP109" s="20"/>
      <c r="BQ109" s="20"/>
      <c r="BR109" s="20"/>
      <c r="BS109" s="20"/>
      <c r="BT109" s="189"/>
    </row>
    <row r="110" spans="1:72" ht="12.75" customHeight="1">
      <c r="A110" s="165"/>
      <c r="B110" s="20"/>
      <c r="C110" s="20"/>
      <c r="D110" s="20"/>
      <c r="E110" s="20"/>
      <c r="F110" s="20"/>
      <c r="G110" s="20"/>
      <c r="H110" s="20"/>
      <c r="I110" s="20"/>
      <c r="J110" s="20"/>
      <c r="K110" s="20"/>
      <c r="L110" s="20"/>
      <c r="N110" s="20"/>
      <c r="O110" s="20"/>
      <c r="P110" s="20"/>
      <c r="Q110" s="20"/>
      <c r="R110" s="20"/>
      <c r="S110" s="20"/>
      <c r="T110" s="20"/>
      <c r="U110" s="20"/>
      <c r="V110" s="20"/>
      <c r="W110" s="20"/>
      <c r="X110" s="20"/>
      <c r="Z110" s="20"/>
      <c r="AA110" s="20"/>
      <c r="AB110" s="20"/>
      <c r="AC110" s="20"/>
      <c r="AD110" s="20"/>
      <c r="AE110" s="20"/>
      <c r="AF110" s="20"/>
      <c r="AG110" s="20"/>
      <c r="AH110" s="20"/>
      <c r="AI110" s="20"/>
      <c r="AJ110" s="189"/>
      <c r="AL110" s="20"/>
      <c r="AM110" s="20"/>
      <c r="AN110" s="20"/>
      <c r="AO110" s="20"/>
      <c r="AP110" s="20"/>
      <c r="AQ110" s="20"/>
      <c r="AR110" s="20"/>
      <c r="AS110" s="20"/>
      <c r="AT110" s="20"/>
      <c r="AU110" s="20"/>
      <c r="AV110" s="189"/>
      <c r="AX110" s="20"/>
      <c r="AY110" s="20"/>
      <c r="AZ110" s="20"/>
      <c r="BA110" s="20"/>
      <c r="BB110" s="20"/>
      <c r="BC110" s="20"/>
      <c r="BD110" s="20"/>
      <c r="BE110" s="20"/>
      <c r="BF110" s="20"/>
      <c r="BG110" s="20"/>
      <c r="BH110" s="189"/>
      <c r="BJ110" s="80"/>
      <c r="BK110" s="80"/>
      <c r="BL110" s="80"/>
      <c r="BM110" s="80"/>
      <c r="BN110" s="20"/>
      <c r="BO110" s="20"/>
      <c r="BP110" s="20"/>
      <c r="BQ110" s="20"/>
      <c r="BR110" s="20"/>
      <c r="BS110" s="20"/>
      <c r="BT110" s="189"/>
    </row>
    <row r="111" spans="1:72" ht="12.75" customHeight="1">
      <c r="A111" s="165"/>
      <c r="B111" s="20"/>
      <c r="C111" s="20"/>
      <c r="D111" s="20"/>
      <c r="E111" s="20"/>
      <c r="F111" s="20"/>
      <c r="G111" s="20"/>
      <c r="H111" s="20"/>
      <c r="I111" s="20"/>
      <c r="J111" s="20"/>
      <c r="K111" s="20"/>
      <c r="L111" s="20"/>
      <c r="N111" s="20"/>
      <c r="O111" s="20"/>
      <c r="P111" s="20"/>
      <c r="Q111" s="20"/>
      <c r="R111" s="20"/>
      <c r="S111" s="20"/>
      <c r="T111" s="20"/>
      <c r="U111" s="20"/>
      <c r="V111" s="20"/>
      <c r="W111" s="20"/>
      <c r="X111" s="20"/>
      <c r="Z111" s="20"/>
      <c r="AA111" s="20"/>
      <c r="AB111" s="20"/>
      <c r="AC111" s="20"/>
      <c r="AD111" s="20"/>
      <c r="AE111" s="20"/>
      <c r="AF111" s="20"/>
      <c r="AG111" s="20"/>
      <c r="AH111" s="20"/>
      <c r="AI111" s="20"/>
      <c r="AJ111" s="189"/>
      <c r="AL111" s="20"/>
      <c r="AM111" s="20"/>
      <c r="AN111" s="20"/>
      <c r="AO111" s="20"/>
      <c r="AP111" s="20"/>
      <c r="AQ111" s="20"/>
      <c r="AR111" s="20"/>
      <c r="AS111" s="20"/>
      <c r="AT111" s="20"/>
      <c r="AU111" s="20"/>
      <c r="AV111" s="189"/>
      <c r="AX111" s="20"/>
      <c r="AY111" s="20"/>
      <c r="AZ111" s="20"/>
      <c r="BA111" s="20"/>
      <c r="BB111" s="20"/>
      <c r="BC111" s="20"/>
      <c r="BD111" s="20"/>
      <c r="BE111" s="20"/>
      <c r="BF111" s="20"/>
      <c r="BG111" s="20"/>
      <c r="BH111" s="189"/>
      <c r="BJ111" s="80"/>
      <c r="BK111" s="80"/>
      <c r="BL111" s="80"/>
      <c r="BM111" s="80"/>
      <c r="BN111" s="20"/>
      <c r="BO111" s="20"/>
      <c r="BP111" s="20"/>
      <c r="BQ111" s="20"/>
      <c r="BR111" s="20"/>
      <c r="BS111" s="20"/>
      <c r="BT111" s="189"/>
    </row>
    <row r="112" spans="1:72" ht="12.75" customHeight="1">
      <c r="A112" s="165"/>
      <c r="B112" s="20"/>
      <c r="C112" s="20"/>
      <c r="D112" s="20"/>
      <c r="E112" s="20"/>
      <c r="F112" s="20"/>
      <c r="G112" s="20"/>
      <c r="H112" s="20"/>
      <c r="I112" s="20"/>
      <c r="J112" s="20"/>
      <c r="K112" s="20"/>
      <c r="L112" s="20"/>
      <c r="N112" s="20"/>
      <c r="O112" s="20"/>
      <c r="P112" s="20"/>
      <c r="Q112" s="20"/>
      <c r="R112" s="20"/>
      <c r="S112" s="20"/>
      <c r="T112" s="20"/>
      <c r="U112" s="20"/>
      <c r="V112" s="20"/>
      <c r="W112" s="20"/>
      <c r="X112" s="20"/>
      <c r="Z112" s="20"/>
      <c r="AA112" s="20"/>
      <c r="AB112" s="20"/>
      <c r="AC112" s="20"/>
      <c r="AD112" s="20"/>
      <c r="AE112" s="20"/>
      <c r="AF112" s="20"/>
      <c r="AG112" s="20"/>
      <c r="AH112" s="20"/>
      <c r="AI112" s="20"/>
      <c r="AJ112" s="189"/>
      <c r="AL112" s="20"/>
      <c r="AM112" s="20"/>
      <c r="AN112" s="20"/>
      <c r="AO112" s="20"/>
      <c r="AP112" s="20"/>
      <c r="AQ112" s="20"/>
      <c r="AR112" s="20"/>
      <c r="AS112" s="20"/>
      <c r="AT112" s="20"/>
      <c r="AU112" s="20"/>
      <c r="AV112" s="189"/>
      <c r="AX112" s="20"/>
      <c r="AY112" s="20"/>
      <c r="AZ112" s="20"/>
      <c r="BA112" s="20"/>
      <c r="BB112" s="20"/>
      <c r="BC112" s="20"/>
      <c r="BD112" s="20"/>
      <c r="BE112" s="20"/>
      <c r="BF112" s="20"/>
      <c r="BG112" s="20"/>
      <c r="BH112" s="189"/>
      <c r="BJ112" s="80"/>
      <c r="BK112" s="80"/>
      <c r="BL112" s="80"/>
      <c r="BM112" s="80"/>
      <c r="BN112" s="20"/>
      <c r="BO112" s="20"/>
      <c r="BP112" s="20"/>
      <c r="BQ112" s="20"/>
      <c r="BR112" s="20"/>
      <c r="BS112" s="20"/>
      <c r="BT112" s="189"/>
    </row>
    <row r="113" spans="1:72" ht="12.75" customHeight="1">
      <c r="A113" s="165"/>
      <c r="B113" s="20"/>
      <c r="C113" s="20"/>
      <c r="D113" s="20"/>
      <c r="E113" s="20"/>
      <c r="F113" s="20"/>
      <c r="G113" s="20"/>
      <c r="H113" s="20"/>
      <c r="I113" s="20"/>
      <c r="J113" s="20"/>
      <c r="K113" s="20"/>
      <c r="L113" s="20"/>
      <c r="N113" s="20"/>
      <c r="O113" s="20"/>
      <c r="P113" s="20"/>
      <c r="Q113" s="20"/>
      <c r="R113" s="20"/>
      <c r="S113" s="20"/>
      <c r="T113" s="20"/>
      <c r="U113" s="20"/>
      <c r="V113" s="20"/>
      <c r="W113" s="20"/>
      <c r="X113" s="20"/>
      <c r="Z113" s="20"/>
      <c r="AA113" s="20"/>
      <c r="AB113" s="20"/>
      <c r="AC113" s="20"/>
      <c r="AD113" s="20"/>
      <c r="AE113" s="20"/>
      <c r="AF113" s="20"/>
      <c r="AG113" s="20"/>
      <c r="AH113" s="20"/>
      <c r="AI113" s="20"/>
      <c r="AJ113" s="189"/>
      <c r="AL113" s="20"/>
      <c r="AM113" s="20"/>
      <c r="AN113" s="20"/>
      <c r="AO113" s="20"/>
      <c r="AP113" s="20"/>
      <c r="AQ113" s="20"/>
      <c r="AR113" s="20"/>
      <c r="AS113" s="20"/>
      <c r="AT113" s="20"/>
      <c r="AU113" s="20"/>
      <c r="AV113" s="189"/>
      <c r="AX113" s="20"/>
      <c r="AY113" s="20"/>
      <c r="AZ113" s="20"/>
      <c r="BA113" s="20"/>
      <c r="BB113" s="20"/>
      <c r="BC113" s="20"/>
      <c r="BD113" s="20"/>
      <c r="BE113" s="20"/>
      <c r="BF113" s="20"/>
      <c r="BG113" s="20"/>
      <c r="BH113" s="189"/>
      <c r="BJ113" s="80"/>
      <c r="BK113" s="80"/>
      <c r="BL113" s="80"/>
      <c r="BM113" s="80"/>
      <c r="BN113" s="20"/>
      <c r="BO113" s="20"/>
      <c r="BP113" s="20"/>
      <c r="BQ113" s="20"/>
      <c r="BR113" s="20"/>
      <c r="BS113" s="20"/>
      <c r="BT113" s="189"/>
    </row>
    <row r="114" spans="1:72" ht="12.75" customHeight="1">
      <c r="A114" s="165"/>
      <c r="B114" s="20"/>
      <c r="C114" s="20"/>
      <c r="D114" s="20"/>
      <c r="E114" s="20"/>
      <c r="F114" s="20"/>
      <c r="G114" s="20"/>
      <c r="H114" s="20"/>
      <c r="I114" s="20"/>
      <c r="J114" s="20"/>
      <c r="K114" s="20"/>
      <c r="L114" s="20"/>
      <c r="N114" s="20"/>
      <c r="O114" s="20"/>
      <c r="P114" s="20"/>
      <c r="Q114" s="20"/>
      <c r="R114" s="20"/>
      <c r="S114" s="20"/>
      <c r="T114" s="20"/>
      <c r="U114" s="20"/>
      <c r="V114" s="20"/>
      <c r="W114" s="20"/>
      <c r="X114" s="20"/>
      <c r="Z114" s="20"/>
      <c r="AA114" s="20"/>
      <c r="AB114" s="20"/>
      <c r="AC114" s="20"/>
      <c r="AD114" s="20"/>
      <c r="AE114" s="20"/>
      <c r="AF114" s="20"/>
      <c r="AG114" s="20"/>
      <c r="AH114" s="20"/>
      <c r="AI114" s="20"/>
      <c r="AJ114" s="189"/>
      <c r="AL114" s="20"/>
      <c r="AM114" s="20"/>
      <c r="AN114" s="20"/>
      <c r="AO114" s="20"/>
      <c r="AP114" s="20"/>
      <c r="AQ114" s="20"/>
      <c r="AR114" s="20"/>
      <c r="AS114" s="20"/>
      <c r="AT114" s="20"/>
      <c r="AU114" s="20"/>
      <c r="AV114" s="189"/>
      <c r="AX114" s="20"/>
      <c r="AY114" s="20"/>
      <c r="AZ114" s="20"/>
      <c r="BA114" s="20"/>
      <c r="BB114" s="20"/>
      <c r="BC114" s="20"/>
      <c r="BD114" s="20"/>
      <c r="BE114" s="20"/>
      <c r="BF114" s="20"/>
      <c r="BG114" s="20"/>
      <c r="BH114" s="189"/>
      <c r="BJ114" s="80"/>
      <c r="BK114" s="80"/>
      <c r="BL114" s="80"/>
      <c r="BM114" s="80"/>
      <c r="BN114" s="20"/>
      <c r="BO114" s="20"/>
      <c r="BP114" s="20"/>
      <c r="BQ114" s="20"/>
      <c r="BR114" s="20"/>
      <c r="BS114" s="20"/>
      <c r="BT114" s="189"/>
    </row>
    <row r="115" spans="1:72" ht="12.75" customHeight="1">
      <c r="A115" s="165"/>
      <c r="B115" s="20"/>
      <c r="C115" s="20"/>
      <c r="D115" s="20"/>
      <c r="E115" s="20"/>
      <c r="F115" s="20"/>
      <c r="G115" s="20"/>
      <c r="H115" s="20"/>
      <c r="I115" s="20"/>
      <c r="J115" s="20"/>
      <c r="K115" s="20"/>
      <c r="L115" s="20"/>
      <c r="N115" s="20"/>
      <c r="O115" s="20"/>
      <c r="P115" s="20"/>
      <c r="Q115" s="20"/>
      <c r="R115" s="20"/>
      <c r="S115" s="20"/>
      <c r="T115" s="20"/>
      <c r="U115" s="20"/>
      <c r="V115" s="20"/>
      <c r="W115" s="20"/>
      <c r="X115" s="20"/>
      <c r="Z115" s="20"/>
      <c r="AA115" s="20"/>
      <c r="AB115" s="20"/>
      <c r="AC115" s="20"/>
      <c r="AD115" s="20"/>
      <c r="AE115" s="20"/>
      <c r="AF115" s="20"/>
      <c r="AG115" s="20"/>
      <c r="AH115" s="20"/>
      <c r="AI115" s="20"/>
      <c r="AJ115" s="189"/>
      <c r="AL115" s="20"/>
      <c r="AM115" s="20"/>
      <c r="AN115" s="20"/>
      <c r="AO115" s="20"/>
      <c r="AP115" s="20"/>
      <c r="AQ115" s="20"/>
      <c r="AR115" s="20"/>
      <c r="AS115" s="20"/>
      <c r="AT115" s="20"/>
      <c r="AU115" s="20"/>
      <c r="AV115" s="189"/>
      <c r="AX115" s="20"/>
      <c r="AY115" s="20"/>
      <c r="AZ115" s="20"/>
      <c r="BA115" s="20"/>
      <c r="BB115" s="20"/>
      <c r="BC115" s="20"/>
      <c r="BD115" s="20"/>
      <c r="BE115" s="20"/>
      <c r="BF115" s="20"/>
      <c r="BG115" s="20"/>
      <c r="BH115" s="189"/>
      <c r="BJ115" s="80"/>
      <c r="BK115" s="80"/>
      <c r="BL115" s="80"/>
      <c r="BM115" s="80"/>
      <c r="BN115" s="20"/>
      <c r="BO115" s="20"/>
      <c r="BP115" s="20"/>
      <c r="BQ115" s="20"/>
      <c r="BR115" s="20"/>
      <c r="BS115" s="20"/>
      <c r="BT115" s="189"/>
    </row>
    <row r="116" spans="1:72" ht="12.75" customHeight="1">
      <c r="A116" s="165"/>
      <c r="B116" s="20"/>
      <c r="C116" s="20"/>
      <c r="D116" s="20"/>
      <c r="E116" s="20"/>
      <c r="F116" s="20"/>
      <c r="G116" s="20"/>
      <c r="H116" s="20"/>
      <c r="I116" s="20"/>
      <c r="J116" s="20"/>
      <c r="K116" s="20"/>
      <c r="L116" s="20"/>
      <c r="N116" s="20"/>
      <c r="O116" s="20"/>
      <c r="P116" s="20"/>
      <c r="Q116" s="20"/>
      <c r="R116" s="20"/>
      <c r="S116" s="20"/>
      <c r="T116" s="20"/>
      <c r="U116" s="20"/>
      <c r="V116" s="20"/>
      <c r="W116" s="20"/>
      <c r="X116" s="20"/>
      <c r="Z116" s="20"/>
      <c r="AA116" s="20"/>
      <c r="AB116" s="20"/>
      <c r="AC116" s="20"/>
      <c r="AD116" s="20"/>
      <c r="AE116" s="20"/>
      <c r="AF116" s="20"/>
      <c r="AG116" s="20"/>
      <c r="AH116" s="20"/>
      <c r="AI116" s="20"/>
      <c r="AJ116" s="189"/>
      <c r="AL116" s="20"/>
      <c r="AM116" s="20"/>
      <c r="AN116" s="20"/>
      <c r="AO116" s="20"/>
      <c r="AP116" s="20"/>
      <c r="AQ116" s="20"/>
      <c r="AR116" s="20"/>
      <c r="AS116" s="20"/>
      <c r="AT116" s="20"/>
      <c r="AU116" s="20"/>
      <c r="AV116" s="189"/>
      <c r="AX116" s="20"/>
      <c r="AY116" s="20"/>
      <c r="AZ116" s="20"/>
      <c r="BA116" s="20"/>
      <c r="BB116" s="20"/>
      <c r="BC116" s="20"/>
      <c r="BD116" s="20"/>
      <c r="BE116" s="20"/>
      <c r="BF116" s="20"/>
      <c r="BG116" s="20"/>
      <c r="BH116" s="189"/>
      <c r="BJ116" s="80"/>
      <c r="BK116" s="80"/>
      <c r="BL116" s="80"/>
      <c r="BM116" s="80"/>
      <c r="BN116" s="20"/>
      <c r="BO116" s="20"/>
      <c r="BP116" s="20"/>
      <c r="BQ116" s="20"/>
      <c r="BR116" s="20"/>
      <c r="BS116" s="20"/>
      <c r="BT116" s="189"/>
    </row>
    <row r="117" spans="1:72" ht="12.75" customHeight="1">
      <c r="A117" s="165"/>
      <c r="B117" s="20"/>
      <c r="C117" s="20"/>
      <c r="D117" s="20"/>
      <c r="E117" s="20"/>
      <c r="F117" s="20"/>
      <c r="G117" s="20"/>
      <c r="H117" s="20"/>
      <c r="I117" s="20"/>
      <c r="J117" s="20"/>
      <c r="K117" s="20"/>
      <c r="L117" s="20"/>
      <c r="N117" s="20"/>
      <c r="O117" s="20"/>
      <c r="P117" s="20"/>
      <c r="Q117" s="20"/>
      <c r="R117" s="20"/>
      <c r="S117" s="20"/>
      <c r="T117" s="20"/>
      <c r="U117" s="20"/>
      <c r="V117" s="20"/>
      <c r="W117" s="20"/>
      <c r="X117" s="20"/>
      <c r="Z117" s="20"/>
      <c r="AA117" s="20"/>
      <c r="AB117" s="20"/>
      <c r="AC117" s="20"/>
      <c r="AD117" s="20"/>
      <c r="AE117" s="20"/>
      <c r="AF117" s="20"/>
      <c r="AG117" s="20"/>
      <c r="AH117" s="20"/>
      <c r="AI117" s="20"/>
      <c r="AJ117" s="189"/>
      <c r="AL117" s="20"/>
      <c r="AM117" s="20"/>
      <c r="AN117" s="20"/>
      <c r="AO117" s="20"/>
      <c r="AP117" s="20"/>
      <c r="AQ117" s="20"/>
      <c r="AR117" s="20"/>
      <c r="AS117" s="20"/>
      <c r="AT117" s="20"/>
      <c r="AU117" s="20"/>
      <c r="AV117" s="189"/>
      <c r="AX117" s="20"/>
      <c r="AY117" s="20"/>
      <c r="AZ117" s="20"/>
      <c r="BA117" s="20"/>
      <c r="BB117" s="20"/>
      <c r="BC117" s="20"/>
      <c r="BD117" s="20"/>
      <c r="BE117" s="20"/>
      <c r="BF117" s="20"/>
      <c r="BG117" s="20"/>
      <c r="BH117" s="189"/>
      <c r="BJ117" s="80"/>
      <c r="BK117" s="80"/>
      <c r="BL117" s="80"/>
      <c r="BM117" s="80"/>
      <c r="BN117" s="20"/>
      <c r="BO117" s="20"/>
      <c r="BP117" s="20"/>
      <c r="BQ117" s="20"/>
      <c r="BR117" s="20"/>
      <c r="BS117" s="20"/>
      <c r="BT117" s="189"/>
    </row>
    <row r="118" spans="1:72" ht="12.75" customHeight="1">
      <c r="A118" s="165"/>
      <c r="B118" s="20"/>
      <c r="C118" s="20"/>
      <c r="D118" s="20"/>
      <c r="E118" s="20"/>
      <c r="F118" s="20"/>
      <c r="G118" s="20"/>
      <c r="H118" s="20"/>
      <c r="I118" s="20"/>
      <c r="J118" s="20"/>
      <c r="K118" s="20"/>
      <c r="L118" s="20"/>
      <c r="N118" s="20"/>
      <c r="O118" s="20"/>
      <c r="P118" s="20"/>
      <c r="Q118" s="20"/>
      <c r="R118" s="20"/>
      <c r="S118" s="20"/>
      <c r="T118" s="20"/>
      <c r="U118" s="20"/>
      <c r="V118" s="20"/>
      <c r="W118" s="20"/>
      <c r="X118" s="20"/>
      <c r="Z118" s="20"/>
      <c r="AA118" s="20"/>
      <c r="AB118" s="20"/>
      <c r="AC118" s="20"/>
      <c r="AD118" s="20"/>
      <c r="AE118" s="20"/>
      <c r="AF118" s="20"/>
      <c r="AG118" s="20"/>
      <c r="AH118" s="20"/>
      <c r="AI118" s="20"/>
      <c r="AJ118" s="189"/>
      <c r="AL118" s="20"/>
      <c r="AM118" s="20"/>
      <c r="AN118" s="20"/>
      <c r="AO118" s="20"/>
      <c r="AP118" s="20"/>
      <c r="AQ118" s="20"/>
      <c r="AR118" s="20"/>
      <c r="AS118" s="20"/>
      <c r="AT118" s="20"/>
      <c r="AU118" s="20"/>
      <c r="AV118" s="189"/>
      <c r="AX118" s="20"/>
      <c r="AY118" s="20"/>
      <c r="AZ118" s="20"/>
      <c r="BA118" s="20"/>
      <c r="BB118" s="20"/>
      <c r="BC118" s="20"/>
      <c r="BD118" s="20"/>
      <c r="BE118" s="20"/>
      <c r="BF118" s="20"/>
      <c r="BG118" s="20"/>
      <c r="BH118" s="189"/>
      <c r="BJ118" s="80"/>
      <c r="BK118" s="80"/>
      <c r="BL118" s="80"/>
      <c r="BM118" s="80"/>
      <c r="BN118" s="20"/>
      <c r="BO118" s="20"/>
      <c r="BP118" s="20"/>
      <c r="BQ118" s="20"/>
      <c r="BR118" s="20"/>
      <c r="BS118" s="20"/>
      <c r="BT118" s="189"/>
    </row>
    <row r="119" spans="1:72" ht="12.75" customHeight="1">
      <c r="A119" s="165"/>
      <c r="B119" s="20"/>
      <c r="C119" s="20"/>
      <c r="D119" s="20"/>
      <c r="E119" s="20"/>
      <c r="F119" s="20"/>
      <c r="G119" s="20"/>
      <c r="H119" s="20"/>
      <c r="I119" s="20"/>
      <c r="J119" s="20"/>
      <c r="K119" s="20"/>
      <c r="L119" s="20"/>
      <c r="N119" s="20"/>
      <c r="O119" s="20"/>
      <c r="P119" s="20"/>
      <c r="Q119" s="20"/>
      <c r="R119" s="20"/>
      <c r="S119" s="20"/>
      <c r="T119" s="20"/>
      <c r="U119" s="20"/>
      <c r="V119" s="20"/>
      <c r="W119" s="20"/>
      <c r="X119" s="20"/>
      <c r="Z119" s="20"/>
      <c r="AA119" s="20"/>
      <c r="AB119" s="20"/>
      <c r="AC119" s="20"/>
      <c r="AD119" s="20"/>
      <c r="AE119" s="20"/>
      <c r="AF119" s="20"/>
      <c r="AG119" s="20"/>
      <c r="AH119" s="20"/>
      <c r="AI119" s="20"/>
      <c r="AJ119" s="189"/>
      <c r="AL119" s="20"/>
      <c r="AM119" s="20"/>
      <c r="AN119" s="20"/>
      <c r="AO119" s="20"/>
      <c r="AP119" s="20"/>
      <c r="AQ119" s="20"/>
      <c r="AR119" s="20"/>
      <c r="AS119" s="20"/>
      <c r="AT119" s="20"/>
      <c r="AU119" s="20"/>
      <c r="AV119" s="189"/>
      <c r="AX119" s="20"/>
      <c r="AY119" s="20"/>
      <c r="AZ119" s="20"/>
      <c r="BA119" s="20"/>
      <c r="BB119" s="20"/>
      <c r="BC119" s="20"/>
      <c r="BD119" s="20"/>
      <c r="BE119" s="20"/>
      <c r="BF119" s="20"/>
      <c r="BG119" s="20"/>
      <c r="BH119" s="189"/>
      <c r="BJ119" s="80"/>
      <c r="BK119" s="80"/>
      <c r="BL119" s="80"/>
      <c r="BM119" s="80"/>
      <c r="BN119" s="20"/>
      <c r="BO119" s="20"/>
      <c r="BP119" s="20"/>
      <c r="BQ119" s="20"/>
      <c r="BR119" s="20"/>
      <c r="BS119" s="20"/>
      <c r="BT119" s="189"/>
    </row>
    <row r="120" spans="1:72" ht="12.75" customHeight="1">
      <c r="A120" s="165"/>
      <c r="B120" s="20"/>
      <c r="C120" s="20"/>
      <c r="D120" s="20"/>
      <c r="E120" s="20"/>
      <c r="F120" s="20"/>
      <c r="G120" s="20"/>
      <c r="H120" s="20"/>
      <c r="I120" s="20"/>
      <c r="J120" s="20"/>
      <c r="K120" s="20"/>
      <c r="L120" s="20"/>
      <c r="N120" s="20"/>
      <c r="O120" s="20"/>
      <c r="P120" s="20"/>
      <c r="Q120" s="20"/>
      <c r="R120" s="20"/>
      <c r="S120" s="20"/>
      <c r="T120" s="20"/>
      <c r="U120" s="20"/>
      <c r="V120" s="20"/>
      <c r="W120" s="20"/>
      <c r="X120" s="20"/>
      <c r="Z120" s="20"/>
      <c r="AA120" s="20"/>
      <c r="AB120" s="20"/>
      <c r="AC120" s="20"/>
      <c r="AD120" s="20"/>
      <c r="AE120" s="20"/>
      <c r="AF120" s="20"/>
      <c r="AG120" s="20"/>
      <c r="AH120" s="20"/>
      <c r="AI120" s="20"/>
      <c r="AJ120" s="189"/>
      <c r="AL120" s="20"/>
      <c r="AM120" s="20"/>
      <c r="AN120" s="20"/>
      <c r="AO120" s="20"/>
      <c r="AP120" s="20"/>
      <c r="AQ120" s="20"/>
      <c r="AR120" s="20"/>
      <c r="AS120" s="20"/>
      <c r="AT120" s="20"/>
      <c r="AU120" s="20"/>
      <c r="AV120" s="189"/>
      <c r="AX120" s="20"/>
      <c r="AY120" s="20"/>
      <c r="AZ120" s="20"/>
      <c r="BA120" s="20"/>
      <c r="BB120" s="20"/>
      <c r="BC120" s="20"/>
      <c r="BD120" s="20"/>
      <c r="BE120" s="20"/>
      <c r="BF120" s="20"/>
      <c r="BG120" s="20"/>
      <c r="BH120" s="189"/>
      <c r="BJ120" s="80"/>
      <c r="BK120" s="80"/>
      <c r="BL120" s="80"/>
      <c r="BM120" s="80"/>
      <c r="BN120" s="20"/>
      <c r="BO120" s="20"/>
      <c r="BP120" s="20"/>
      <c r="BQ120" s="20"/>
      <c r="BR120" s="20"/>
      <c r="BS120" s="20"/>
      <c r="BT120" s="189"/>
    </row>
    <row r="121" spans="1:72" ht="12.75" customHeight="1">
      <c r="A121" s="165"/>
      <c r="B121" s="20"/>
      <c r="C121" s="20"/>
      <c r="D121" s="20"/>
      <c r="E121" s="20"/>
      <c r="F121" s="20"/>
      <c r="G121" s="20"/>
      <c r="H121" s="20"/>
      <c r="I121" s="20"/>
      <c r="J121" s="20"/>
      <c r="K121" s="20"/>
      <c r="L121" s="20"/>
      <c r="N121" s="20"/>
      <c r="O121" s="20"/>
      <c r="P121" s="20"/>
      <c r="Q121" s="20"/>
      <c r="R121" s="20"/>
      <c r="S121" s="20"/>
      <c r="T121" s="20"/>
      <c r="U121" s="20"/>
      <c r="V121" s="20"/>
      <c r="W121" s="20"/>
      <c r="X121" s="20"/>
      <c r="Z121" s="20"/>
      <c r="AA121" s="20"/>
      <c r="AB121" s="20"/>
      <c r="AC121" s="20"/>
      <c r="AD121" s="20"/>
      <c r="AE121" s="20"/>
      <c r="AF121" s="20"/>
      <c r="AG121" s="20"/>
      <c r="AH121" s="20"/>
      <c r="AI121" s="20"/>
      <c r="AJ121" s="189"/>
      <c r="AL121" s="20"/>
      <c r="AM121" s="20"/>
      <c r="AN121" s="20"/>
      <c r="AO121" s="20"/>
      <c r="AP121" s="20"/>
      <c r="AQ121" s="20"/>
      <c r="AR121" s="20"/>
      <c r="AS121" s="20"/>
      <c r="AT121" s="20"/>
      <c r="AU121" s="20"/>
      <c r="AV121" s="189"/>
      <c r="AX121" s="20"/>
      <c r="AY121" s="20"/>
      <c r="AZ121" s="20"/>
      <c r="BA121" s="20"/>
      <c r="BB121" s="20"/>
      <c r="BC121" s="20"/>
      <c r="BD121" s="20"/>
      <c r="BE121" s="20"/>
      <c r="BF121" s="20"/>
      <c r="BG121" s="20"/>
      <c r="BH121" s="189"/>
      <c r="BJ121" s="80"/>
      <c r="BK121" s="80"/>
      <c r="BL121" s="80"/>
      <c r="BM121" s="80"/>
      <c r="BN121" s="20"/>
      <c r="BO121" s="20"/>
      <c r="BP121" s="20"/>
      <c r="BQ121" s="20"/>
      <c r="BR121" s="20"/>
      <c r="BS121" s="20"/>
      <c r="BT121" s="189"/>
    </row>
    <row r="122" spans="1:72" ht="12.75" customHeight="1">
      <c r="A122" s="165"/>
      <c r="B122" s="20"/>
      <c r="C122" s="20"/>
      <c r="D122" s="20"/>
      <c r="E122" s="20"/>
      <c r="F122" s="20"/>
      <c r="G122" s="20"/>
      <c r="H122" s="20"/>
      <c r="I122" s="20"/>
      <c r="J122" s="20"/>
      <c r="K122" s="20"/>
      <c r="L122" s="20"/>
      <c r="N122" s="20"/>
      <c r="O122" s="20"/>
      <c r="P122" s="20"/>
      <c r="Q122" s="20"/>
      <c r="R122" s="20"/>
      <c r="S122" s="20"/>
      <c r="T122" s="20"/>
      <c r="U122" s="20"/>
      <c r="V122" s="20"/>
      <c r="W122" s="20"/>
      <c r="X122" s="20"/>
      <c r="Z122" s="20"/>
      <c r="AA122" s="20"/>
      <c r="AB122" s="20"/>
      <c r="AC122" s="20"/>
      <c r="AD122" s="20"/>
      <c r="AE122" s="20"/>
      <c r="AF122" s="20"/>
      <c r="AG122" s="20"/>
      <c r="AH122" s="20"/>
      <c r="AI122" s="20"/>
      <c r="AJ122" s="189"/>
      <c r="AL122" s="20"/>
      <c r="AM122" s="20"/>
      <c r="AN122" s="20"/>
      <c r="AO122" s="20"/>
      <c r="AP122" s="20"/>
      <c r="AQ122" s="20"/>
      <c r="AR122" s="20"/>
      <c r="AS122" s="20"/>
      <c r="AT122" s="20"/>
      <c r="AU122" s="20"/>
      <c r="AV122" s="189"/>
      <c r="AX122" s="20"/>
      <c r="AY122" s="20"/>
      <c r="AZ122" s="20"/>
      <c r="BA122" s="20"/>
      <c r="BB122" s="20"/>
      <c r="BC122" s="20"/>
      <c r="BD122" s="20"/>
      <c r="BE122" s="20"/>
      <c r="BF122" s="20"/>
      <c r="BG122" s="20"/>
      <c r="BH122" s="189"/>
      <c r="BJ122" s="80"/>
      <c r="BK122" s="80"/>
      <c r="BL122" s="80"/>
      <c r="BM122" s="80"/>
      <c r="BN122" s="20"/>
      <c r="BO122" s="20"/>
      <c r="BP122" s="20"/>
      <c r="BQ122" s="20"/>
      <c r="BR122" s="20"/>
      <c r="BS122" s="20"/>
      <c r="BT122" s="189"/>
    </row>
    <row r="123" spans="1:72" ht="12.75" customHeight="1">
      <c r="A123" s="165"/>
      <c r="B123" s="20"/>
      <c r="C123" s="20"/>
      <c r="D123" s="20"/>
      <c r="E123" s="20"/>
      <c r="F123" s="20"/>
      <c r="G123" s="20"/>
      <c r="H123" s="20"/>
      <c r="I123" s="20"/>
      <c r="J123" s="20"/>
      <c r="K123" s="20"/>
      <c r="L123" s="20"/>
      <c r="N123" s="20"/>
      <c r="O123" s="20"/>
      <c r="P123" s="20"/>
      <c r="Q123" s="20"/>
      <c r="R123" s="20"/>
      <c r="S123" s="20"/>
      <c r="T123" s="20"/>
      <c r="U123" s="20"/>
      <c r="V123" s="20"/>
      <c r="W123" s="20"/>
      <c r="X123" s="20"/>
      <c r="Z123" s="20"/>
      <c r="AA123" s="20"/>
      <c r="AB123" s="20"/>
      <c r="AC123" s="20"/>
      <c r="AD123" s="20"/>
      <c r="AE123" s="20"/>
      <c r="AF123" s="20"/>
      <c r="AG123" s="20"/>
      <c r="AH123" s="20"/>
      <c r="AI123" s="20"/>
      <c r="AJ123" s="189"/>
      <c r="AL123" s="20"/>
      <c r="AM123" s="20"/>
      <c r="AN123" s="20"/>
      <c r="AO123" s="20"/>
      <c r="AP123" s="20"/>
      <c r="AQ123" s="20"/>
      <c r="AR123" s="20"/>
      <c r="AS123" s="20"/>
      <c r="AT123" s="20"/>
      <c r="AU123" s="20"/>
      <c r="AV123" s="189"/>
      <c r="AX123" s="20"/>
      <c r="AY123" s="20"/>
      <c r="AZ123" s="20"/>
      <c r="BA123" s="20"/>
      <c r="BB123" s="20"/>
      <c r="BC123" s="20"/>
      <c r="BD123" s="20"/>
      <c r="BE123" s="20"/>
      <c r="BF123" s="20"/>
      <c r="BG123" s="20"/>
      <c r="BH123" s="189"/>
      <c r="BJ123" s="80"/>
      <c r="BK123" s="80"/>
      <c r="BL123" s="80"/>
      <c r="BM123" s="80"/>
      <c r="BN123" s="20"/>
      <c r="BO123" s="20"/>
      <c r="BP123" s="20"/>
      <c r="BQ123" s="20"/>
      <c r="BR123" s="20"/>
      <c r="BS123" s="20"/>
      <c r="BT123" s="189"/>
    </row>
    <row r="124" spans="1:72" ht="12.75" customHeight="1">
      <c r="A124" s="165"/>
      <c r="B124" s="20"/>
      <c r="C124" s="20"/>
      <c r="D124" s="20"/>
      <c r="E124" s="20"/>
      <c r="F124" s="20"/>
      <c r="G124" s="20"/>
      <c r="H124" s="20"/>
      <c r="I124" s="20"/>
      <c r="J124" s="20"/>
      <c r="K124" s="20"/>
      <c r="L124" s="20"/>
      <c r="N124" s="20"/>
      <c r="O124" s="20"/>
      <c r="P124" s="20"/>
      <c r="Q124" s="20"/>
      <c r="R124" s="20"/>
      <c r="S124" s="20"/>
      <c r="T124" s="20"/>
      <c r="U124" s="20"/>
      <c r="V124" s="20"/>
      <c r="W124" s="20"/>
      <c r="X124" s="20"/>
      <c r="Z124" s="20"/>
      <c r="AA124" s="20"/>
      <c r="AB124" s="20"/>
      <c r="AC124" s="20"/>
      <c r="AD124" s="20"/>
      <c r="AE124" s="20"/>
      <c r="AF124" s="20"/>
      <c r="AG124" s="20"/>
      <c r="AH124" s="20"/>
      <c r="AI124" s="20"/>
      <c r="AJ124" s="189"/>
      <c r="AL124" s="20"/>
      <c r="AM124" s="20"/>
      <c r="AN124" s="20"/>
      <c r="AO124" s="20"/>
      <c r="AP124" s="20"/>
      <c r="AQ124" s="20"/>
      <c r="AR124" s="20"/>
      <c r="AS124" s="20"/>
      <c r="AT124" s="20"/>
      <c r="AU124" s="20"/>
      <c r="AV124" s="189"/>
      <c r="AX124" s="20"/>
      <c r="AY124" s="20"/>
      <c r="AZ124" s="20"/>
      <c r="BA124" s="20"/>
      <c r="BB124" s="20"/>
      <c r="BC124" s="20"/>
      <c r="BD124" s="20"/>
      <c r="BE124" s="20"/>
      <c r="BF124" s="20"/>
      <c r="BG124" s="20"/>
      <c r="BH124" s="189"/>
      <c r="BJ124" s="80"/>
      <c r="BK124" s="80"/>
      <c r="BL124" s="80"/>
      <c r="BM124" s="80"/>
      <c r="BN124" s="20"/>
      <c r="BO124" s="20"/>
      <c r="BP124" s="20"/>
      <c r="BQ124" s="20"/>
      <c r="BR124" s="20"/>
      <c r="BS124" s="20"/>
      <c r="BT124" s="189"/>
    </row>
    <row r="125" spans="1:72" ht="12.75" customHeight="1">
      <c r="A125" s="165"/>
      <c r="B125" s="20"/>
      <c r="C125" s="20"/>
      <c r="D125" s="20"/>
      <c r="E125" s="20"/>
      <c r="F125" s="20"/>
      <c r="G125" s="20"/>
      <c r="H125" s="20"/>
      <c r="I125" s="20"/>
      <c r="J125" s="20"/>
      <c r="K125" s="20"/>
      <c r="L125" s="20"/>
      <c r="N125" s="20"/>
      <c r="O125" s="20"/>
      <c r="P125" s="20"/>
      <c r="Q125" s="20"/>
      <c r="R125" s="20"/>
      <c r="S125" s="20"/>
      <c r="T125" s="20"/>
      <c r="U125" s="20"/>
      <c r="V125" s="20"/>
      <c r="W125" s="20"/>
      <c r="X125" s="20"/>
      <c r="Z125" s="20"/>
      <c r="AA125" s="20"/>
      <c r="AB125" s="20"/>
      <c r="AC125" s="20"/>
      <c r="AD125" s="20"/>
      <c r="AE125" s="20"/>
      <c r="AF125" s="20"/>
      <c r="AG125" s="20"/>
      <c r="AH125" s="20"/>
      <c r="AI125" s="20"/>
      <c r="AJ125" s="189"/>
      <c r="AL125" s="20"/>
      <c r="AM125" s="20"/>
      <c r="AN125" s="20"/>
      <c r="AO125" s="20"/>
      <c r="AP125" s="20"/>
      <c r="AQ125" s="20"/>
      <c r="AR125" s="20"/>
      <c r="AS125" s="20"/>
      <c r="AT125" s="20"/>
      <c r="AU125" s="20"/>
      <c r="AV125" s="189"/>
      <c r="AX125" s="20"/>
      <c r="AY125" s="20"/>
      <c r="AZ125" s="20"/>
      <c r="BA125" s="20"/>
      <c r="BB125" s="20"/>
      <c r="BC125" s="20"/>
      <c r="BD125" s="20"/>
      <c r="BE125" s="20"/>
      <c r="BF125" s="20"/>
      <c r="BG125" s="20"/>
      <c r="BH125" s="189"/>
      <c r="BJ125" s="80"/>
      <c r="BK125" s="80"/>
      <c r="BL125" s="80"/>
      <c r="BM125" s="80"/>
      <c r="BN125" s="20"/>
      <c r="BO125" s="20"/>
      <c r="BP125" s="20"/>
      <c r="BQ125" s="20"/>
      <c r="BR125" s="20"/>
      <c r="BS125" s="20"/>
      <c r="BT125" s="189"/>
    </row>
    <row r="126" spans="1:72" ht="12.75">
      <c r="A126" s="165"/>
      <c r="B126" s="20"/>
      <c r="C126" s="20"/>
      <c r="D126" s="20"/>
      <c r="E126" s="20"/>
      <c r="F126" s="20"/>
      <c r="G126" s="20"/>
      <c r="H126" s="20"/>
      <c r="I126" s="20"/>
      <c r="J126" s="20"/>
      <c r="K126" s="20"/>
      <c r="L126" s="20"/>
      <c r="N126" s="20"/>
      <c r="O126" s="20"/>
      <c r="P126" s="20"/>
      <c r="Q126" s="20"/>
      <c r="R126" s="20"/>
      <c r="S126" s="20"/>
      <c r="T126" s="20"/>
      <c r="U126" s="20"/>
      <c r="V126" s="20"/>
      <c r="W126" s="20"/>
      <c r="X126" s="20"/>
      <c r="Z126" s="20"/>
      <c r="AA126" s="20"/>
      <c r="AB126" s="20"/>
      <c r="AC126" s="20"/>
      <c r="AD126" s="20"/>
      <c r="AE126" s="20"/>
      <c r="AF126" s="20"/>
      <c r="AG126" s="20"/>
      <c r="AH126" s="20"/>
      <c r="AI126" s="20"/>
      <c r="AJ126" s="189"/>
      <c r="AL126" s="20"/>
      <c r="AM126" s="20"/>
      <c r="AN126" s="20"/>
      <c r="AO126" s="20"/>
      <c r="AP126" s="20"/>
      <c r="AQ126" s="20"/>
      <c r="AR126" s="20"/>
      <c r="AS126" s="20"/>
      <c r="AT126" s="20"/>
      <c r="AU126" s="20"/>
      <c r="AV126" s="189"/>
      <c r="AX126" s="20"/>
      <c r="AY126" s="20"/>
      <c r="AZ126" s="20"/>
      <c r="BA126" s="20"/>
      <c r="BB126" s="20"/>
      <c r="BC126" s="20"/>
      <c r="BD126" s="20"/>
      <c r="BE126" s="20"/>
      <c r="BF126" s="20"/>
      <c r="BG126" s="20"/>
      <c r="BH126" s="189"/>
      <c r="BJ126" s="80"/>
      <c r="BK126" s="80"/>
      <c r="BL126" s="80"/>
      <c r="BM126" s="80"/>
      <c r="BN126" s="20"/>
      <c r="BO126" s="20"/>
      <c r="BP126" s="20"/>
      <c r="BQ126" s="20"/>
      <c r="BR126" s="20"/>
      <c r="BS126" s="20"/>
      <c r="BT126" s="189"/>
    </row>
    <row r="127" spans="1:72" ht="12.75">
      <c r="A127" s="165"/>
      <c r="B127" s="20"/>
      <c r="C127" s="20"/>
      <c r="D127" s="20"/>
      <c r="E127" s="20"/>
      <c r="F127" s="20"/>
      <c r="G127" s="20"/>
      <c r="H127" s="20"/>
      <c r="I127" s="20"/>
      <c r="J127" s="20"/>
      <c r="K127" s="20"/>
      <c r="L127" s="20"/>
      <c r="N127" s="20"/>
      <c r="O127" s="20"/>
      <c r="P127" s="20"/>
      <c r="Q127" s="20"/>
      <c r="R127" s="20"/>
      <c r="S127" s="20"/>
      <c r="T127" s="20"/>
      <c r="U127" s="20"/>
      <c r="V127" s="20"/>
      <c r="W127" s="20"/>
      <c r="X127" s="20"/>
      <c r="Z127" s="20"/>
      <c r="AA127" s="20"/>
      <c r="AB127" s="20"/>
      <c r="AC127" s="20"/>
      <c r="AD127" s="20"/>
      <c r="AE127" s="20"/>
      <c r="AF127" s="20"/>
      <c r="AG127" s="20"/>
      <c r="AH127" s="20"/>
      <c r="AI127" s="20"/>
      <c r="AJ127" s="189"/>
      <c r="AL127" s="20"/>
      <c r="AM127" s="20"/>
      <c r="AN127" s="20"/>
      <c r="AO127" s="20"/>
      <c r="AP127" s="20"/>
      <c r="AQ127" s="20"/>
      <c r="AR127" s="20"/>
      <c r="AS127" s="20"/>
      <c r="AT127" s="20"/>
      <c r="AU127" s="20"/>
      <c r="AV127" s="189"/>
      <c r="AX127" s="20"/>
      <c r="AY127" s="20"/>
      <c r="AZ127" s="20"/>
      <c r="BA127" s="20"/>
      <c r="BB127" s="20"/>
      <c r="BC127" s="20"/>
      <c r="BD127" s="20"/>
      <c r="BE127" s="20"/>
      <c r="BF127" s="20"/>
      <c r="BG127" s="20"/>
      <c r="BH127" s="189"/>
      <c r="BJ127" s="80"/>
      <c r="BK127" s="80"/>
      <c r="BL127" s="80"/>
      <c r="BM127" s="80"/>
      <c r="BN127" s="20"/>
      <c r="BO127" s="20"/>
      <c r="BP127" s="20"/>
      <c r="BQ127" s="20"/>
      <c r="BR127" s="20"/>
      <c r="BS127" s="20"/>
      <c r="BT127" s="189"/>
    </row>
    <row r="128" spans="1:72" ht="12.75">
      <c r="A128" s="165"/>
      <c r="B128" s="20"/>
      <c r="C128" s="20"/>
      <c r="D128" s="20"/>
      <c r="E128" s="20"/>
      <c r="F128" s="20"/>
      <c r="G128" s="20"/>
      <c r="H128" s="20"/>
      <c r="I128" s="20"/>
      <c r="J128" s="20"/>
      <c r="K128" s="20"/>
      <c r="L128" s="20"/>
      <c r="N128" s="20"/>
      <c r="O128" s="20"/>
      <c r="P128" s="20"/>
      <c r="Q128" s="20"/>
      <c r="R128" s="20"/>
      <c r="S128" s="20"/>
      <c r="T128" s="20"/>
      <c r="U128" s="20"/>
      <c r="V128" s="20"/>
      <c r="W128" s="20"/>
      <c r="X128" s="20"/>
      <c r="Z128" s="20"/>
      <c r="AA128" s="20"/>
      <c r="AB128" s="20"/>
      <c r="AC128" s="20"/>
      <c r="AD128" s="20"/>
      <c r="AE128" s="20"/>
      <c r="AF128" s="20"/>
      <c r="AG128" s="20"/>
      <c r="AH128" s="20"/>
      <c r="AI128" s="20"/>
      <c r="AJ128" s="189"/>
      <c r="AL128" s="20"/>
      <c r="AM128" s="20"/>
      <c r="AN128" s="20"/>
      <c r="AO128" s="20"/>
      <c r="AP128" s="20"/>
      <c r="AQ128" s="20"/>
      <c r="AR128" s="20"/>
      <c r="AS128" s="20"/>
      <c r="AT128" s="20"/>
      <c r="AU128" s="20"/>
      <c r="AV128" s="189"/>
      <c r="AX128" s="20"/>
      <c r="AY128" s="20"/>
      <c r="AZ128" s="20"/>
      <c r="BA128" s="20"/>
      <c r="BB128" s="20"/>
      <c r="BC128" s="20"/>
      <c r="BD128" s="20"/>
      <c r="BE128" s="20"/>
      <c r="BF128" s="20"/>
      <c r="BG128" s="20"/>
      <c r="BH128" s="189"/>
      <c r="BJ128" s="80"/>
      <c r="BK128" s="80"/>
      <c r="BL128" s="80"/>
      <c r="BM128" s="80"/>
      <c r="BN128" s="20"/>
      <c r="BO128" s="20"/>
      <c r="BP128" s="20"/>
      <c r="BQ128" s="20"/>
      <c r="BR128" s="20"/>
      <c r="BS128" s="20"/>
      <c r="BT128" s="189"/>
    </row>
    <row r="129" spans="1:72" ht="12.75">
      <c r="A129" s="165"/>
      <c r="B129" s="20"/>
      <c r="C129" s="20"/>
      <c r="D129" s="20"/>
      <c r="E129" s="20"/>
      <c r="F129" s="20"/>
      <c r="G129" s="20"/>
      <c r="H129" s="20"/>
      <c r="I129" s="20"/>
      <c r="J129" s="20"/>
      <c r="K129" s="20"/>
      <c r="L129" s="20"/>
      <c r="N129" s="20"/>
      <c r="O129" s="20"/>
      <c r="P129" s="20"/>
      <c r="Q129" s="20"/>
      <c r="R129" s="20"/>
      <c r="S129" s="20"/>
      <c r="T129" s="20"/>
      <c r="U129" s="20"/>
      <c r="V129" s="20"/>
      <c r="W129" s="20"/>
      <c r="X129" s="20"/>
      <c r="Z129" s="20"/>
      <c r="AA129" s="20"/>
      <c r="AB129" s="20"/>
      <c r="AC129" s="20"/>
      <c r="AD129" s="20"/>
      <c r="AE129" s="20"/>
      <c r="AF129" s="20"/>
      <c r="AG129" s="20"/>
      <c r="AH129" s="20"/>
      <c r="AI129" s="20"/>
      <c r="AJ129" s="189"/>
      <c r="AL129" s="20"/>
      <c r="AM129" s="20"/>
      <c r="AN129" s="20"/>
      <c r="AO129" s="20"/>
      <c r="AP129" s="20"/>
      <c r="AQ129" s="20"/>
      <c r="AR129" s="20"/>
      <c r="AS129" s="20"/>
      <c r="AT129" s="20"/>
      <c r="AU129" s="20"/>
      <c r="AV129" s="189"/>
      <c r="AX129" s="20"/>
      <c r="AY129" s="20"/>
      <c r="AZ129" s="20"/>
      <c r="BA129" s="20"/>
      <c r="BB129" s="20"/>
      <c r="BC129" s="20"/>
      <c r="BD129" s="20"/>
      <c r="BE129" s="20"/>
      <c r="BF129" s="20"/>
      <c r="BG129" s="20"/>
      <c r="BH129" s="189"/>
      <c r="BJ129" s="80"/>
      <c r="BK129" s="80"/>
      <c r="BL129" s="80"/>
      <c r="BM129" s="80"/>
      <c r="BN129" s="20"/>
      <c r="BO129" s="20"/>
      <c r="BP129" s="20"/>
      <c r="BQ129" s="20"/>
      <c r="BR129" s="20"/>
      <c r="BS129" s="20"/>
      <c r="BT129" s="189"/>
    </row>
    <row r="130" spans="1:72" ht="12.75">
      <c r="A130" s="165"/>
      <c r="B130" s="20"/>
      <c r="C130" s="20"/>
      <c r="D130" s="20"/>
      <c r="E130" s="20"/>
      <c r="F130" s="20"/>
      <c r="G130" s="20"/>
      <c r="H130" s="20"/>
      <c r="I130" s="20"/>
      <c r="J130" s="20"/>
      <c r="K130" s="20"/>
      <c r="L130" s="20"/>
      <c r="N130" s="20"/>
      <c r="O130" s="20"/>
      <c r="P130" s="20"/>
      <c r="Q130" s="20"/>
      <c r="R130" s="20"/>
      <c r="S130" s="20"/>
      <c r="T130" s="20"/>
      <c r="U130" s="20"/>
      <c r="V130" s="20"/>
      <c r="W130" s="20"/>
      <c r="X130" s="20"/>
      <c r="Z130" s="20"/>
      <c r="AA130" s="20"/>
      <c r="AB130" s="20"/>
      <c r="AC130" s="20"/>
      <c r="AD130" s="20"/>
      <c r="AE130" s="20"/>
      <c r="AF130" s="20"/>
      <c r="AG130" s="20"/>
      <c r="AH130" s="20"/>
      <c r="AI130" s="20"/>
      <c r="AJ130" s="189"/>
      <c r="AL130" s="20"/>
      <c r="AM130" s="20"/>
      <c r="AN130" s="20"/>
      <c r="AO130" s="20"/>
      <c r="AP130" s="20"/>
      <c r="AQ130" s="20"/>
      <c r="AR130" s="20"/>
      <c r="AS130" s="20"/>
      <c r="AT130" s="20"/>
      <c r="AU130" s="20"/>
      <c r="AV130" s="189"/>
      <c r="AX130" s="20"/>
      <c r="AY130" s="20"/>
      <c r="AZ130" s="20"/>
      <c r="BA130" s="20"/>
      <c r="BB130" s="20"/>
      <c r="BC130" s="20"/>
      <c r="BD130" s="20"/>
      <c r="BE130" s="20"/>
      <c r="BF130" s="20"/>
      <c r="BG130" s="20"/>
      <c r="BH130" s="189"/>
      <c r="BJ130" s="80"/>
      <c r="BK130" s="80"/>
      <c r="BL130" s="80"/>
      <c r="BM130" s="80"/>
      <c r="BN130" s="20"/>
      <c r="BO130" s="20"/>
      <c r="BP130" s="20"/>
      <c r="BQ130" s="20"/>
      <c r="BR130" s="20"/>
      <c r="BS130" s="20"/>
      <c r="BT130" s="189"/>
    </row>
    <row r="131" spans="1:72" ht="12.75">
      <c r="A131" s="165"/>
      <c r="B131" s="20"/>
      <c r="C131" s="20"/>
      <c r="D131" s="20"/>
      <c r="E131" s="20"/>
      <c r="F131" s="20"/>
      <c r="G131" s="20"/>
      <c r="H131" s="20"/>
      <c r="I131" s="20"/>
      <c r="J131" s="20"/>
      <c r="K131" s="20"/>
      <c r="L131" s="20"/>
      <c r="N131" s="20"/>
      <c r="O131" s="20"/>
      <c r="P131" s="20"/>
      <c r="Q131" s="20"/>
      <c r="R131" s="20"/>
      <c r="S131" s="20"/>
      <c r="T131" s="20"/>
      <c r="U131" s="20"/>
      <c r="V131" s="20"/>
      <c r="W131" s="20"/>
      <c r="X131" s="20"/>
      <c r="Z131" s="20"/>
      <c r="AA131" s="20"/>
      <c r="AB131" s="20"/>
      <c r="AC131" s="20"/>
      <c r="AD131" s="20"/>
      <c r="AE131" s="20"/>
      <c r="AF131" s="20"/>
      <c r="AG131" s="20"/>
      <c r="AH131" s="20"/>
      <c r="AI131" s="20"/>
      <c r="AJ131" s="189"/>
      <c r="AL131" s="20"/>
      <c r="AM131" s="20"/>
      <c r="AN131" s="20"/>
      <c r="AO131" s="20"/>
      <c r="AP131" s="20"/>
      <c r="AQ131" s="20"/>
      <c r="AR131" s="20"/>
      <c r="AS131" s="20"/>
      <c r="AT131" s="20"/>
      <c r="AU131" s="20"/>
      <c r="AV131" s="189"/>
      <c r="AX131" s="20"/>
      <c r="AY131" s="20"/>
      <c r="AZ131" s="20"/>
      <c r="BA131" s="20"/>
      <c r="BB131" s="20"/>
      <c r="BC131" s="20"/>
      <c r="BD131" s="20"/>
      <c r="BE131" s="20"/>
      <c r="BF131" s="20"/>
      <c r="BG131" s="20"/>
      <c r="BH131" s="189"/>
      <c r="BJ131" s="80"/>
      <c r="BK131" s="80"/>
      <c r="BL131" s="80"/>
      <c r="BM131" s="80"/>
      <c r="BN131" s="20"/>
      <c r="BO131" s="20"/>
      <c r="BP131" s="20"/>
      <c r="BQ131" s="20"/>
      <c r="BR131" s="20"/>
      <c r="BS131" s="20"/>
      <c r="BT131" s="189"/>
    </row>
    <row r="132" spans="1:72" ht="12.75">
      <c r="A132" s="165"/>
      <c r="B132" s="20"/>
      <c r="C132" s="20"/>
      <c r="D132" s="20"/>
      <c r="E132" s="20"/>
      <c r="F132" s="20"/>
      <c r="G132" s="20"/>
      <c r="H132" s="20"/>
      <c r="I132" s="20"/>
      <c r="J132" s="20"/>
      <c r="K132" s="20"/>
      <c r="L132" s="20"/>
      <c r="N132" s="20"/>
      <c r="O132" s="20"/>
      <c r="P132" s="20"/>
      <c r="Q132" s="20"/>
      <c r="R132" s="20"/>
      <c r="S132" s="20"/>
      <c r="T132" s="20"/>
      <c r="U132" s="20"/>
      <c r="V132" s="20"/>
      <c r="W132" s="20"/>
      <c r="X132" s="20"/>
      <c r="Z132" s="20"/>
      <c r="AA132" s="20"/>
      <c r="AB132" s="20"/>
      <c r="AC132" s="20"/>
      <c r="AD132" s="20"/>
      <c r="AE132" s="20"/>
      <c r="AF132" s="20"/>
      <c r="AG132" s="20"/>
      <c r="AH132" s="20"/>
      <c r="AI132" s="20"/>
      <c r="AJ132" s="189"/>
      <c r="AL132" s="20"/>
      <c r="AM132" s="20"/>
      <c r="AN132" s="20"/>
      <c r="AO132" s="20"/>
      <c r="AP132" s="20"/>
      <c r="AQ132" s="20"/>
      <c r="AR132" s="20"/>
      <c r="AS132" s="20"/>
      <c r="AT132" s="20"/>
      <c r="AU132" s="20"/>
      <c r="AV132" s="189"/>
      <c r="AX132" s="20"/>
      <c r="AY132" s="20"/>
      <c r="AZ132" s="20"/>
      <c r="BA132" s="20"/>
      <c r="BB132" s="20"/>
      <c r="BC132" s="20"/>
      <c r="BD132" s="20"/>
      <c r="BE132" s="20"/>
      <c r="BF132" s="20"/>
      <c r="BG132" s="20"/>
      <c r="BH132" s="189"/>
      <c r="BJ132" s="80"/>
      <c r="BK132" s="80"/>
      <c r="BL132" s="80"/>
      <c r="BM132" s="80"/>
      <c r="BN132" s="20"/>
      <c r="BO132" s="20"/>
      <c r="BP132" s="20"/>
      <c r="BQ132" s="20"/>
      <c r="BR132" s="20"/>
      <c r="BS132" s="20"/>
      <c r="BT132" s="189"/>
    </row>
    <row r="133" spans="1:72" ht="12.75">
      <c r="A133" s="165"/>
      <c r="B133" s="20"/>
      <c r="C133" s="20"/>
      <c r="D133" s="20"/>
      <c r="E133" s="20"/>
      <c r="F133" s="20"/>
      <c r="G133" s="20"/>
      <c r="H133" s="20"/>
      <c r="I133" s="20"/>
      <c r="J133" s="20"/>
      <c r="K133" s="20"/>
      <c r="L133" s="20"/>
      <c r="N133" s="20"/>
      <c r="O133" s="20"/>
      <c r="P133" s="20"/>
      <c r="Q133" s="20"/>
      <c r="R133" s="20"/>
      <c r="S133" s="20"/>
      <c r="T133" s="20"/>
      <c r="U133" s="20"/>
      <c r="V133" s="20"/>
      <c r="W133" s="20"/>
      <c r="X133" s="20"/>
      <c r="Z133" s="20"/>
      <c r="AA133" s="20"/>
      <c r="AB133" s="20"/>
      <c r="AC133" s="20"/>
      <c r="AD133" s="20"/>
      <c r="AE133" s="20"/>
      <c r="AF133" s="20"/>
      <c r="AG133" s="20"/>
      <c r="AH133" s="20"/>
      <c r="AI133" s="20"/>
      <c r="AJ133" s="189"/>
      <c r="AL133" s="20"/>
      <c r="AM133" s="20"/>
      <c r="AN133" s="20"/>
      <c r="AO133" s="20"/>
      <c r="AP133" s="20"/>
      <c r="AQ133" s="20"/>
      <c r="AR133" s="20"/>
      <c r="AS133" s="20"/>
      <c r="AT133" s="20"/>
      <c r="AU133" s="20"/>
      <c r="AV133" s="189"/>
      <c r="AX133" s="20"/>
      <c r="AY133" s="20"/>
      <c r="AZ133" s="20"/>
      <c r="BA133" s="20"/>
      <c r="BB133" s="20"/>
      <c r="BC133" s="20"/>
      <c r="BD133" s="20"/>
      <c r="BE133" s="20"/>
      <c r="BF133" s="20"/>
      <c r="BG133" s="20"/>
      <c r="BH133" s="189"/>
      <c r="BJ133" s="80"/>
      <c r="BK133" s="80"/>
      <c r="BL133" s="80"/>
      <c r="BM133" s="80"/>
      <c r="BN133" s="20"/>
      <c r="BO133" s="20"/>
      <c r="BP133" s="20"/>
      <c r="BQ133" s="20"/>
      <c r="BR133" s="20"/>
      <c r="BS133" s="20"/>
      <c r="BT133" s="189"/>
    </row>
    <row r="134" spans="1:72" ht="12.75">
      <c r="A134" s="165"/>
      <c r="B134" s="20"/>
      <c r="C134" s="20"/>
      <c r="D134" s="20"/>
      <c r="E134" s="20"/>
      <c r="F134" s="20"/>
      <c r="G134" s="20"/>
      <c r="H134" s="20"/>
      <c r="I134" s="20"/>
      <c r="J134" s="20"/>
      <c r="K134" s="20"/>
      <c r="L134" s="20"/>
      <c r="N134" s="20"/>
      <c r="O134" s="20"/>
      <c r="P134" s="20"/>
      <c r="Q134" s="20"/>
      <c r="R134" s="20"/>
      <c r="S134" s="20"/>
      <c r="T134" s="20"/>
      <c r="U134" s="20"/>
      <c r="V134" s="20"/>
      <c r="W134" s="20"/>
      <c r="X134" s="20"/>
      <c r="Z134" s="20"/>
      <c r="AA134" s="20"/>
      <c r="AB134" s="20"/>
      <c r="AC134" s="20"/>
      <c r="AD134" s="20"/>
      <c r="AE134" s="20"/>
      <c r="AF134" s="20"/>
      <c r="AG134" s="20"/>
      <c r="AH134" s="20"/>
      <c r="AI134" s="20"/>
      <c r="AJ134" s="189"/>
      <c r="AL134" s="20"/>
      <c r="AM134" s="20"/>
      <c r="AN134" s="20"/>
      <c r="AO134" s="20"/>
      <c r="AP134" s="20"/>
      <c r="AQ134" s="20"/>
      <c r="AR134" s="20"/>
      <c r="AS134" s="20"/>
      <c r="AT134" s="20"/>
      <c r="AU134" s="20"/>
      <c r="AV134" s="189"/>
      <c r="AX134" s="20"/>
      <c r="AY134" s="20"/>
      <c r="AZ134" s="20"/>
      <c r="BA134" s="20"/>
      <c r="BB134" s="20"/>
      <c r="BC134" s="20"/>
      <c r="BD134" s="20"/>
      <c r="BE134" s="20"/>
      <c r="BF134" s="20"/>
      <c r="BG134" s="20"/>
      <c r="BH134" s="189"/>
      <c r="BJ134" s="80"/>
      <c r="BK134" s="80"/>
      <c r="BL134" s="80"/>
      <c r="BM134" s="80"/>
      <c r="BN134" s="20"/>
      <c r="BO134" s="20"/>
      <c r="BP134" s="20"/>
      <c r="BQ134" s="20"/>
      <c r="BR134" s="20"/>
      <c r="BS134" s="20"/>
      <c r="BT134" s="189"/>
    </row>
    <row r="135" spans="1:72" ht="12.75">
      <c r="A135" s="165"/>
      <c r="B135" s="20"/>
      <c r="C135" s="20"/>
      <c r="D135" s="20"/>
      <c r="E135" s="20"/>
      <c r="F135" s="20"/>
      <c r="G135" s="20"/>
      <c r="H135" s="20"/>
      <c r="I135" s="20"/>
      <c r="J135" s="20"/>
      <c r="K135" s="20"/>
      <c r="L135" s="20"/>
      <c r="N135" s="20"/>
      <c r="O135" s="20"/>
      <c r="P135" s="20"/>
      <c r="Q135" s="20"/>
      <c r="R135" s="20"/>
      <c r="S135" s="20"/>
      <c r="T135" s="20"/>
      <c r="U135" s="20"/>
      <c r="V135" s="20"/>
      <c r="W135" s="20"/>
      <c r="X135" s="20"/>
      <c r="Z135" s="20"/>
      <c r="AA135" s="20"/>
      <c r="AB135" s="20"/>
      <c r="AC135" s="20"/>
      <c r="AD135" s="20"/>
      <c r="AE135" s="20"/>
      <c r="AF135" s="20"/>
      <c r="AG135" s="20"/>
      <c r="AH135" s="20"/>
      <c r="AI135" s="20"/>
      <c r="AJ135" s="189"/>
      <c r="AL135" s="20"/>
      <c r="AM135" s="20"/>
      <c r="AN135" s="20"/>
      <c r="AO135" s="20"/>
      <c r="AP135" s="20"/>
      <c r="AQ135" s="20"/>
      <c r="AR135" s="20"/>
      <c r="AS135" s="20"/>
      <c r="AT135" s="20"/>
      <c r="AU135" s="20"/>
      <c r="AV135" s="189"/>
      <c r="AX135" s="20"/>
      <c r="AY135" s="20"/>
      <c r="AZ135" s="20"/>
      <c r="BA135" s="20"/>
      <c r="BB135" s="20"/>
      <c r="BC135" s="20"/>
      <c r="BD135" s="20"/>
      <c r="BE135" s="20"/>
      <c r="BF135" s="20"/>
      <c r="BG135" s="20"/>
      <c r="BH135" s="189"/>
      <c r="BJ135" s="80"/>
      <c r="BK135" s="80"/>
      <c r="BL135" s="80"/>
      <c r="BM135" s="80"/>
      <c r="BN135" s="20"/>
      <c r="BO135" s="20"/>
      <c r="BP135" s="20"/>
      <c r="BQ135" s="20"/>
      <c r="BR135" s="20"/>
      <c r="BS135" s="20"/>
      <c r="BT135" s="189"/>
    </row>
    <row r="136" spans="1:72" ht="12.75">
      <c r="A136" s="165"/>
      <c r="B136" s="20"/>
      <c r="C136" s="20"/>
      <c r="D136" s="20"/>
      <c r="E136" s="20"/>
      <c r="F136" s="20"/>
      <c r="G136" s="20"/>
      <c r="H136" s="20"/>
      <c r="I136" s="20"/>
      <c r="J136" s="20"/>
      <c r="K136" s="20"/>
      <c r="L136" s="20"/>
      <c r="N136" s="20"/>
      <c r="O136" s="20"/>
      <c r="P136" s="20"/>
      <c r="Q136" s="20"/>
      <c r="R136" s="20"/>
      <c r="S136" s="20"/>
      <c r="T136" s="20"/>
      <c r="U136" s="20"/>
      <c r="V136" s="20"/>
      <c r="W136" s="20"/>
      <c r="X136" s="20"/>
      <c r="Z136" s="20"/>
      <c r="AA136" s="20"/>
      <c r="AB136" s="20"/>
      <c r="AC136" s="20"/>
      <c r="AD136" s="20"/>
      <c r="AE136" s="20"/>
      <c r="AF136" s="20"/>
      <c r="AG136" s="20"/>
      <c r="AH136" s="20"/>
      <c r="AI136" s="20"/>
      <c r="AJ136" s="189"/>
      <c r="AL136" s="20"/>
      <c r="AM136" s="20"/>
      <c r="AN136" s="20"/>
      <c r="AO136" s="20"/>
      <c r="AP136" s="20"/>
      <c r="AQ136" s="20"/>
      <c r="AR136" s="20"/>
      <c r="AS136" s="20"/>
      <c r="AT136" s="20"/>
      <c r="AU136" s="20"/>
      <c r="AV136" s="189"/>
      <c r="AX136" s="20"/>
      <c r="AY136" s="20"/>
      <c r="AZ136" s="20"/>
      <c r="BA136" s="20"/>
      <c r="BB136" s="20"/>
      <c r="BC136" s="20"/>
      <c r="BD136" s="20"/>
      <c r="BE136" s="20"/>
      <c r="BF136" s="20"/>
      <c r="BG136" s="20"/>
      <c r="BH136" s="189"/>
      <c r="BJ136" s="80"/>
      <c r="BK136" s="80"/>
      <c r="BL136" s="80"/>
      <c r="BM136" s="80"/>
      <c r="BN136" s="20"/>
      <c r="BO136" s="20"/>
      <c r="BP136" s="20"/>
      <c r="BQ136" s="20"/>
      <c r="BR136" s="20"/>
      <c r="BS136" s="20"/>
      <c r="BT136" s="189"/>
    </row>
    <row r="137" spans="1:72" ht="12.75">
      <c r="A137" s="165"/>
      <c r="B137" s="20"/>
      <c r="C137" s="20"/>
      <c r="D137" s="20"/>
      <c r="E137" s="20"/>
      <c r="F137" s="20"/>
      <c r="G137" s="20"/>
      <c r="H137" s="20"/>
      <c r="I137" s="20"/>
      <c r="J137" s="20"/>
      <c r="K137" s="20"/>
      <c r="L137" s="20"/>
      <c r="N137" s="20"/>
      <c r="O137" s="20"/>
      <c r="P137" s="20"/>
      <c r="Q137" s="20"/>
      <c r="R137" s="20"/>
      <c r="S137" s="20"/>
      <c r="T137" s="20"/>
      <c r="U137" s="20"/>
      <c r="V137" s="20"/>
      <c r="W137" s="20"/>
      <c r="X137" s="20"/>
      <c r="Z137" s="20"/>
      <c r="AA137" s="20"/>
      <c r="AB137" s="20"/>
      <c r="AC137" s="20"/>
      <c r="AD137" s="20"/>
      <c r="AE137" s="20"/>
      <c r="AF137" s="20"/>
      <c r="AG137" s="20"/>
      <c r="AH137" s="20"/>
      <c r="AI137" s="20"/>
      <c r="AJ137" s="189"/>
      <c r="AL137" s="20"/>
      <c r="AM137" s="20"/>
      <c r="AN137" s="20"/>
      <c r="AO137" s="20"/>
      <c r="AP137" s="20"/>
      <c r="AQ137" s="20"/>
      <c r="AR137" s="20"/>
      <c r="AS137" s="20"/>
      <c r="AT137" s="20"/>
      <c r="AU137" s="20"/>
      <c r="AV137" s="189"/>
      <c r="AX137" s="20"/>
      <c r="AY137" s="20"/>
      <c r="AZ137" s="20"/>
      <c r="BA137" s="20"/>
      <c r="BB137" s="20"/>
      <c r="BC137" s="20"/>
      <c r="BD137" s="20"/>
      <c r="BE137" s="20"/>
      <c r="BF137" s="20"/>
      <c r="BG137" s="20"/>
      <c r="BH137" s="189"/>
      <c r="BJ137" s="80"/>
      <c r="BK137" s="80"/>
      <c r="BL137" s="80"/>
      <c r="BM137" s="80"/>
      <c r="BN137" s="20"/>
      <c r="BO137" s="20"/>
      <c r="BP137" s="20"/>
      <c r="BQ137" s="20"/>
      <c r="BR137" s="20"/>
      <c r="BS137" s="20"/>
      <c r="BT137" s="189"/>
    </row>
    <row r="138" spans="1:72" ht="12.75">
      <c r="A138" s="165"/>
      <c r="B138" s="20"/>
      <c r="C138" s="20"/>
      <c r="D138" s="20"/>
      <c r="E138" s="20"/>
      <c r="F138" s="20"/>
      <c r="G138" s="20"/>
      <c r="H138" s="20"/>
      <c r="I138" s="20"/>
      <c r="J138" s="20"/>
      <c r="K138" s="20"/>
      <c r="L138" s="20"/>
      <c r="N138" s="20"/>
      <c r="O138" s="20"/>
      <c r="P138" s="20"/>
      <c r="Q138" s="20"/>
      <c r="R138" s="20"/>
      <c r="S138" s="20"/>
      <c r="T138" s="20"/>
      <c r="U138" s="20"/>
      <c r="V138" s="20"/>
      <c r="W138" s="20"/>
      <c r="X138" s="20"/>
      <c r="Z138" s="20"/>
      <c r="AA138" s="20"/>
      <c r="AB138" s="20"/>
      <c r="AC138" s="20"/>
      <c r="AD138" s="20"/>
      <c r="AE138" s="20"/>
      <c r="AF138" s="20"/>
      <c r="AG138" s="20"/>
      <c r="AH138" s="20"/>
      <c r="AI138" s="20"/>
      <c r="AJ138" s="189"/>
      <c r="AL138" s="20"/>
      <c r="AM138" s="20"/>
      <c r="AN138" s="20"/>
      <c r="AO138" s="20"/>
      <c r="AP138" s="20"/>
      <c r="AQ138" s="20"/>
      <c r="AR138" s="20"/>
      <c r="AS138" s="20"/>
      <c r="AT138" s="20"/>
      <c r="AU138" s="20"/>
      <c r="AV138" s="189"/>
      <c r="AX138" s="20"/>
      <c r="AY138" s="20"/>
      <c r="AZ138" s="20"/>
      <c r="BA138" s="20"/>
      <c r="BB138" s="20"/>
      <c r="BC138" s="20"/>
      <c r="BD138" s="20"/>
      <c r="BE138" s="20"/>
      <c r="BF138" s="20"/>
      <c r="BG138" s="20"/>
      <c r="BH138" s="189"/>
      <c r="BJ138" s="80"/>
      <c r="BK138" s="80"/>
      <c r="BL138" s="80"/>
      <c r="BM138" s="80"/>
      <c r="BN138" s="20"/>
      <c r="BO138" s="20"/>
      <c r="BP138" s="20"/>
      <c r="BQ138" s="20"/>
      <c r="BR138" s="20"/>
      <c r="BS138" s="20"/>
      <c r="BT138" s="189"/>
    </row>
    <row r="139" spans="1:72" ht="12.75">
      <c r="A139" s="165"/>
      <c r="B139" s="20"/>
      <c r="C139" s="20"/>
      <c r="D139" s="20"/>
      <c r="E139" s="20"/>
      <c r="F139" s="20"/>
      <c r="G139" s="20"/>
      <c r="H139" s="20"/>
      <c r="I139" s="20"/>
      <c r="J139" s="20"/>
      <c r="K139" s="20"/>
      <c r="L139" s="20"/>
      <c r="N139" s="20"/>
      <c r="O139" s="20"/>
      <c r="P139" s="20"/>
      <c r="Q139" s="20"/>
      <c r="R139" s="20"/>
      <c r="S139" s="20"/>
      <c r="T139" s="20"/>
      <c r="U139" s="20"/>
      <c r="V139" s="20"/>
      <c r="W139" s="20"/>
      <c r="X139" s="20"/>
      <c r="Z139" s="20"/>
      <c r="AA139" s="20"/>
      <c r="AB139" s="20"/>
      <c r="AC139" s="20"/>
      <c r="AD139" s="20"/>
      <c r="AE139" s="20"/>
      <c r="AF139" s="20"/>
      <c r="AG139" s="20"/>
      <c r="AH139" s="20"/>
      <c r="AI139" s="20"/>
      <c r="AJ139" s="189"/>
      <c r="AL139" s="20"/>
      <c r="AM139" s="20"/>
      <c r="AN139" s="20"/>
      <c r="AO139" s="20"/>
      <c r="AP139" s="20"/>
      <c r="AQ139" s="20"/>
      <c r="AR139" s="20"/>
      <c r="AS139" s="20"/>
      <c r="AT139" s="20"/>
      <c r="AU139" s="20"/>
      <c r="AV139" s="189"/>
      <c r="AX139" s="20"/>
      <c r="AY139" s="20"/>
      <c r="AZ139" s="20"/>
      <c r="BA139" s="20"/>
      <c r="BB139" s="20"/>
      <c r="BC139" s="20"/>
      <c r="BD139" s="20"/>
      <c r="BE139" s="20"/>
      <c r="BF139" s="20"/>
      <c r="BG139" s="20"/>
      <c r="BH139" s="189"/>
      <c r="BJ139" s="80"/>
      <c r="BK139" s="80"/>
      <c r="BL139" s="80"/>
      <c r="BM139" s="80"/>
      <c r="BN139" s="20"/>
      <c r="BO139" s="20"/>
      <c r="BP139" s="20"/>
      <c r="BQ139" s="20"/>
      <c r="BR139" s="20"/>
      <c r="BS139" s="20"/>
      <c r="BT139" s="189"/>
    </row>
    <row r="140" spans="1:72" ht="12.75">
      <c r="A140" s="165"/>
      <c r="B140" s="20"/>
      <c r="C140" s="20"/>
      <c r="D140" s="20"/>
      <c r="E140" s="20"/>
      <c r="F140" s="20"/>
      <c r="G140" s="20"/>
      <c r="H140" s="20"/>
      <c r="I140" s="20"/>
      <c r="J140" s="20"/>
      <c r="K140" s="20"/>
      <c r="L140" s="20"/>
      <c r="N140" s="20"/>
      <c r="O140" s="20"/>
      <c r="P140" s="20"/>
      <c r="Q140" s="20"/>
      <c r="R140" s="20"/>
      <c r="S140" s="20"/>
      <c r="T140" s="20"/>
      <c r="U140" s="20"/>
      <c r="V140" s="20"/>
      <c r="W140" s="20"/>
      <c r="X140" s="20"/>
      <c r="Z140" s="20"/>
      <c r="AA140" s="20"/>
      <c r="AB140" s="20"/>
      <c r="AC140" s="20"/>
      <c r="AD140" s="20"/>
      <c r="AE140" s="20"/>
      <c r="AF140" s="20"/>
      <c r="AG140" s="20"/>
      <c r="AH140" s="20"/>
      <c r="AI140" s="20"/>
      <c r="AJ140" s="189"/>
      <c r="AL140" s="20"/>
      <c r="AM140" s="20"/>
      <c r="AN140" s="20"/>
      <c r="AO140" s="20"/>
      <c r="AP140" s="20"/>
      <c r="AQ140" s="20"/>
      <c r="AR140" s="20"/>
      <c r="AS140" s="20"/>
      <c r="AT140" s="20"/>
      <c r="AU140" s="20"/>
      <c r="AV140" s="189"/>
      <c r="AX140" s="20"/>
      <c r="AY140" s="20"/>
      <c r="AZ140" s="20"/>
      <c r="BA140" s="20"/>
      <c r="BB140" s="20"/>
      <c r="BC140" s="20"/>
      <c r="BD140" s="20"/>
      <c r="BE140" s="20"/>
      <c r="BF140" s="20"/>
      <c r="BG140" s="20"/>
      <c r="BH140" s="189"/>
      <c r="BJ140" s="80"/>
      <c r="BK140" s="80"/>
      <c r="BL140" s="80"/>
      <c r="BM140" s="80"/>
      <c r="BN140" s="20"/>
      <c r="BO140" s="20"/>
      <c r="BP140" s="20"/>
      <c r="BQ140" s="20"/>
      <c r="BR140" s="20"/>
      <c r="BS140" s="20"/>
      <c r="BT140" s="189"/>
    </row>
    <row r="141" spans="1:72" ht="12.75">
      <c r="A141" s="165"/>
      <c r="B141" s="20"/>
      <c r="C141" s="20"/>
      <c r="D141" s="20"/>
      <c r="E141" s="20"/>
      <c r="F141" s="20"/>
      <c r="G141" s="20"/>
      <c r="H141" s="20"/>
      <c r="I141" s="20"/>
      <c r="J141" s="20"/>
      <c r="K141" s="20"/>
      <c r="L141" s="20"/>
      <c r="N141" s="20"/>
      <c r="O141" s="20"/>
      <c r="P141" s="20"/>
      <c r="Q141" s="20"/>
      <c r="R141" s="20"/>
      <c r="S141" s="20"/>
      <c r="T141" s="20"/>
      <c r="U141" s="20"/>
      <c r="V141" s="20"/>
      <c r="W141" s="20"/>
      <c r="X141" s="20"/>
      <c r="Z141" s="20"/>
      <c r="AA141" s="20"/>
      <c r="AB141" s="20"/>
      <c r="AC141" s="20"/>
      <c r="AD141" s="20"/>
      <c r="AE141" s="20"/>
      <c r="AF141" s="20"/>
      <c r="AG141" s="20"/>
      <c r="AH141" s="20"/>
      <c r="AI141" s="20"/>
      <c r="AJ141" s="189"/>
      <c r="AL141" s="20"/>
      <c r="AM141" s="20"/>
      <c r="AN141" s="20"/>
      <c r="AO141" s="20"/>
      <c r="AP141" s="20"/>
      <c r="AQ141" s="20"/>
      <c r="AR141" s="20"/>
      <c r="AS141" s="20"/>
      <c r="AT141" s="20"/>
      <c r="AU141" s="20"/>
      <c r="AV141" s="189"/>
      <c r="AX141" s="20"/>
      <c r="AY141" s="20"/>
      <c r="AZ141" s="20"/>
      <c r="BA141" s="20"/>
      <c r="BB141" s="20"/>
      <c r="BC141" s="20"/>
      <c r="BD141" s="20"/>
      <c r="BE141" s="20"/>
      <c r="BF141" s="20"/>
      <c r="BG141" s="20"/>
      <c r="BH141" s="189"/>
      <c r="BJ141" s="80"/>
      <c r="BK141" s="80"/>
      <c r="BL141" s="80"/>
      <c r="BM141" s="80"/>
      <c r="BN141" s="20"/>
      <c r="BO141" s="20"/>
      <c r="BP141" s="20"/>
      <c r="BQ141" s="20"/>
      <c r="BR141" s="20"/>
      <c r="BS141" s="20"/>
      <c r="BT141" s="189"/>
    </row>
    <row r="142" spans="1:72" ht="12.75">
      <c r="A142" s="165"/>
      <c r="B142" s="20"/>
      <c r="C142" s="20"/>
      <c r="D142" s="20"/>
      <c r="E142" s="20"/>
      <c r="F142" s="20"/>
      <c r="G142" s="20"/>
      <c r="H142" s="20"/>
      <c r="I142" s="20"/>
      <c r="J142" s="20"/>
      <c r="K142" s="20"/>
      <c r="L142" s="20"/>
      <c r="N142" s="20"/>
      <c r="O142" s="20"/>
      <c r="P142" s="20"/>
      <c r="Q142" s="20"/>
      <c r="R142" s="20"/>
      <c r="S142" s="20"/>
      <c r="T142" s="20"/>
      <c r="U142" s="20"/>
      <c r="V142" s="20"/>
      <c r="W142" s="20"/>
      <c r="X142" s="20"/>
      <c r="Z142" s="20"/>
      <c r="AA142" s="20"/>
      <c r="AB142" s="20"/>
      <c r="AC142" s="20"/>
      <c r="AD142" s="20"/>
      <c r="AE142" s="20"/>
      <c r="AF142" s="20"/>
      <c r="AG142" s="20"/>
      <c r="AH142" s="20"/>
      <c r="AI142" s="20"/>
      <c r="AJ142" s="189"/>
      <c r="AL142" s="20"/>
      <c r="AM142" s="20"/>
      <c r="AN142" s="20"/>
      <c r="AO142" s="20"/>
      <c r="AP142" s="20"/>
      <c r="AQ142" s="20"/>
      <c r="AR142" s="20"/>
      <c r="AS142" s="20"/>
      <c r="AT142" s="20"/>
      <c r="AU142" s="20"/>
      <c r="AV142" s="189"/>
      <c r="AX142" s="20"/>
      <c r="AY142" s="20"/>
      <c r="AZ142" s="20"/>
      <c r="BA142" s="20"/>
      <c r="BB142" s="20"/>
      <c r="BC142" s="20"/>
      <c r="BD142" s="20"/>
      <c r="BE142" s="20"/>
      <c r="BF142" s="20"/>
      <c r="BG142" s="20"/>
      <c r="BH142" s="189"/>
      <c r="BJ142" s="80"/>
      <c r="BK142" s="80"/>
      <c r="BL142" s="80"/>
      <c r="BM142" s="80"/>
      <c r="BN142" s="20"/>
      <c r="BO142" s="20"/>
      <c r="BP142" s="20"/>
      <c r="BQ142" s="20"/>
      <c r="BR142" s="20"/>
      <c r="BS142" s="20"/>
      <c r="BT142" s="189"/>
    </row>
    <row r="143" spans="1:72" ht="12.75">
      <c r="A143" s="165"/>
      <c r="B143" s="20"/>
      <c r="C143" s="20"/>
      <c r="D143" s="20"/>
      <c r="E143" s="20"/>
      <c r="F143" s="20"/>
      <c r="G143" s="20"/>
      <c r="H143" s="20"/>
      <c r="I143" s="20"/>
      <c r="J143" s="20"/>
      <c r="K143" s="20"/>
      <c r="L143" s="20"/>
      <c r="N143" s="20"/>
      <c r="O143" s="20"/>
      <c r="P143" s="20"/>
      <c r="Q143" s="20"/>
      <c r="R143" s="20"/>
      <c r="S143" s="20"/>
      <c r="T143" s="20"/>
      <c r="U143" s="20"/>
      <c r="V143" s="20"/>
      <c r="W143" s="20"/>
      <c r="X143" s="20"/>
      <c r="Z143" s="20"/>
      <c r="AA143" s="20"/>
      <c r="AB143" s="20"/>
      <c r="AC143" s="20"/>
      <c r="AD143" s="20"/>
      <c r="AE143" s="20"/>
      <c r="AF143" s="20"/>
      <c r="AG143" s="20"/>
      <c r="AH143" s="20"/>
      <c r="AI143" s="20"/>
      <c r="AJ143" s="189"/>
      <c r="AL143" s="20"/>
      <c r="AM143" s="20"/>
      <c r="AN143" s="20"/>
      <c r="AO143" s="20"/>
      <c r="AP143" s="20"/>
      <c r="AQ143" s="20"/>
      <c r="AR143" s="20"/>
      <c r="AS143" s="20"/>
      <c r="AT143" s="20"/>
      <c r="AU143" s="20"/>
      <c r="AV143" s="189"/>
      <c r="AX143" s="20"/>
      <c r="AY143" s="20"/>
      <c r="AZ143" s="20"/>
      <c r="BA143" s="20"/>
      <c r="BB143" s="20"/>
      <c r="BC143" s="20"/>
      <c r="BD143" s="20"/>
      <c r="BE143" s="20"/>
      <c r="BF143" s="20"/>
      <c r="BG143" s="20"/>
      <c r="BH143" s="189"/>
      <c r="BJ143" s="80"/>
      <c r="BK143" s="80"/>
      <c r="BL143" s="80"/>
      <c r="BM143" s="80"/>
      <c r="BN143" s="20"/>
      <c r="BO143" s="20"/>
      <c r="BP143" s="20"/>
      <c r="BQ143" s="20"/>
      <c r="BR143" s="20"/>
      <c r="BS143" s="20"/>
      <c r="BT143" s="189"/>
    </row>
    <row r="144" spans="1:72" ht="12.75">
      <c r="A144" s="165"/>
      <c r="B144" s="20"/>
      <c r="C144" s="20"/>
      <c r="D144" s="20"/>
      <c r="E144" s="20"/>
      <c r="F144" s="20"/>
      <c r="G144" s="20"/>
      <c r="H144" s="20"/>
      <c r="I144" s="20"/>
      <c r="J144" s="20"/>
      <c r="K144" s="20"/>
      <c r="L144" s="20"/>
      <c r="N144" s="20"/>
      <c r="O144" s="20"/>
      <c r="P144" s="20"/>
      <c r="Q144" s="20"/>
      <c r="R144" s="20"/>
      <c r="S144" s="20"/>
      <c r="T144" s="20"/>
      <c r="U144" s="20"/>
      <c r="V144" s="20"/>
      <c r="W144" s="20"/>
      <c r="X144" s="20"/>
      <c r="Z144" s="20"/>
      <c r="AA144" s="20"/>
      <c r="AB144" s="20"/>
      <c r="AC144" s="20"/>
      <c r="AD144" s="20"/>
      <c r="AE144" s="20"/>
      <c r="AF144" s="20"/>
      <c r="AG144" s="20"/>
      <c r="AH144" s="20"/>
      <c r="AI144" s="20"/>
      <c r="AJ144" s="189"/>
      <c r="AL144" s="20"/>
      <c r="AM144" s="20"/>
      <c r="AN144" s="20"/>
      <c r="AO144" s="20"/>
      <c r="AP144" s="20"/>
      <c r="AQ144" s="20"/>
      <c r="AR144" s="20"/>
      <c r="AS144" s="20"/>
      <c r="AT144" s="20"/>
      <c r="AU144" s="20"/>
      <c r="AV144" s="189"/>
      <c r="AX144" s="20"/>
      <c r="AY144" s="20"/>
      <c r="AZ144" s="20"/>
      <c r="BA144" s="20"/>
      <c r="BB144" s="20"/>
      <c r="BC144" s="20"/>
      <c r="BD144" s="20"/>
      <c r="BE144" s="20"/>
      <c r="BF144" s="20"/>
      <c r="BG144" s="20"/>
      <c r="BH144" s="189"/>
      <c r="BJ144" s="80"/>
      <c r="BK144" s="80"/>
      <c r="BL144" s="80"/>
      <c r="BM144" s="80"/>
      <c r="BN144" s="20"/>
      <c r="BO144" s="20"/>
      <c r="BP144" s="20"/>
      <c r="BQ144" s="20"/>
      <c r="BR144" s="20"/>
      <c r="BS144" s="20"/>
      <c r="BT144" s="189"/>
    </row>
    <row r="145" spans="1:72" ht="12.75">
      <c r="A145" s="165"/>
      <c r="B145" s="20"/>
      <c r="C145" s="20"/>
      <c r="D145" s="20"/>
      <c r="E145" s="20"/>
      <c r="F145" s="20"/>
      <c r="G145" s="20"/>
      <c r="H145" s="20"/>
      <c r="I145" s="20"/>
      <c r="J145" s="20"/>
      <c r="K145" s="20"/>
      <c r="L145" s="20"/>
      <c r="N145" s="20"/>
      <c r="O145" s="20"/>
      <c r="P145" s="20"/>
      <c r="Q145" s="20"/>
      <c r="R145" s="20"/>
      <c r="S145" s="20"/>
      <c r="T145" s="20"/>
      <c r="U145" s="20"/>
      <c r="V145" s="20"/>
      <c r="W145" s="20"/>
      <c r="X145" s="20"/>
      <c r="Z145" s="20"/>
      <c r="AA145" s="20"/>
      <c r="AB145" s="20"/>
      <c r="AC145" s="20"/>
      <c r="AD145" s="20"/>
      <c r="AE145" s="20"/>
      <c r="AF145" s="20"/>
      <c r="AG145" s="20"/>
      <c r="AH145" s="20"/>
      <c r="AI145" s="20"/>
      <c r="AJ145" s="189"/>
      <c r="AL145" s="20"/>
      <c r="AM145" s="20"/>
      <c r="AN145" s="20"/>
      <c r="AO145" s="20"/>
      <c r="AP145" s="20"/>
      <c r="AQ145" s="20"/>
      <c r="AR145" s="20"/>
      <c r="AS145" s="20"/>
      <c r="AT145" s="20"/>
      <c r="AU145" s="20"/>
      <c r="AV145" s="189"/>
      <c r="AX145" s="20"/>
      <c r="AY145" s="20"/>
      <c r="AZ145" s="20"/>
      <c r="BA145" s="20"/>
      <c r="BB145" s="20"/>
      <c r="BC145" s="20"/>
      <c r="BD145" s="20"/>
      <c r="BE145" s="20"/>
      <c r="BF145" s="20"/>
      <c r="BG145" s="20"/>
      <c r="BH145" s="189"/>
      <c r="BJ145" s="80"/>
      <c r="BK145" s="80"/>
      <c r="BL145" s="80"/>
      <c r="BM145" s="80"/>
      <c r="BN145" s="20"/>
      <c r="BO145" s="20"/>
      <c r="BP145" s="20"/>
      <c r="BQ145" s="20"/>
      <c r="BR145" s="20"/>
      <c r="BS145" s="20"/>
      <c r="BT145" s="189"/>
    </row>
    <row r="146" spans="1:72" ht="12.75">
      <c r="A146" s="165"/>
      <c r="B146" s="20"/>
      <c r="C146" s="20"/>
      <c r="D146" s="20"/>
      <c r="E146" s="20"/>
      <c r="F146" s="20"/>
      <c r="G146" s="20"/>
      <c r="H146" s="20"/>
      <c r="I146" s="20"/>
      <c r="J146" s="20"/>
      <c r="K146" s="20"/>
      <c r="L146" s="20"/>
      <c r="N146" s="20"/>
      <c r="O146" s="20"/>
      <c r="P146" s="20"/>
      <c r="Q146" s="20"/>
      <c r="R146" s="20"/>
      <c r="S146" s="20"/>
      <c r="T146" s="20"/>
      <c r="U146" s="20"/>
      <c r="V146" s="20"/>
      <c r="W146" s="20"/>
      <c r="X146" s="20"/>
      <c r="Z146" s="20"/>
      <c r="AA146" s="20"/>
      <c r="AB146" s="20"/>
      <c r="AC146" s="20"/>
      <c r="AD146" s="20"/>
      <c r="AE146" s="20"/>
      <c r="AF146" s="20"/>
      <c r="AG146" s="20"/>
      <c r="AH146" s="20"/>
      <c r="AI146" s="20"/>
      <c r="AJ146" s="189"/>
      <c r="AL146" s="20"/>
      <c r="AM146" s="20"/>
      <c r="AN146" s="20"/>
      <c r="AO146" s="20"/>
      <c r="AP146" s="20"/>
      <c r="AQ146" s="20"/>
      <c r="AR146" s="20"/>
      <c r="AS146" s="20"/>
      <c r="AT146" s="20"/>
      <c r="AU146" s="20"/>
      <c r="AV146" s="189"/>
      <c r="AX146" s="20"/>
      <c r="AY146" s="20"/>
      <c r="AZ146" s="20"/>
      <c r="BA146" s="20"/>
      <c r="BB146" s="20"/>
      <c r="BC146" s="20"/>
      <c r="BD146" s="20"/>
      <c r="BE146" s="20"/>
      <c r="BF146" s="20"/>
      <c r="BG146" s="20"/>
      <c r="BH146" s="189"/>
      <c r="BJ146" s="80"/>
      <c r="BK146" s="80"/>
      <c r="BL146" s="80"/>
      <c r="BM146" s="80"/>
      <c r="BN146" s="20"/>
      <c r="BO146" s="20"/>
      <c r="BP146" s="20"/>
      <c r="BQ146" s="20"/>
      <c r="BR146" s="20"/>
      <c r="BS146" s="20"/>
      <c r="BT146" s="189"/>
    </row>
    <row r="147" spans="1:72" ht="12.75">
      <c r="A147" s="165"/>
      <c r="B147" s="20"/>
      <c r="C147" s="20"/>
      <c r="D147" s="20"/>
      <c r="E147" s="20"/>
      <c r="F147" s="20"/>
      <c r="G147" s="20"/>
      <c r="H147" s="20"/>
      <c r="I147" s="20"/>
      <c r="J147" s="20"/>
      <c r="K147" s="20"/>
      <c r="L147" s="20"/>
      <c r="N147" s="20"/>
      <c r="O147" s="20"/>
      <c r="P147" s="20"/>
      <c r="Q147" s="20"/>
      <c r="R147" s="20"/>
      <c r="S147" s="20"/>
      <c r="T147" s="20"/>
      <c r="U147" s="20"/>
      <c r="V147" s="20"/>
      <c r="W147" s="20"/>
      <c r="X147" s="20"/>
      <c r="Z147" s="20"/>
      <c r="AA147" s="20"/>
      <c r="AB147" s="20"/>
      <c r="AC147" s="20"/>
      <c r="AD147" s="20"/>
      <c r="AE147" s="20"/>
      <c r="AF147" s="20"/>
      <c r="AG147" s="20"/>
      <c r="AH147" s="20"/>
      <c r="AI147" s="20"/>
      <c r="AJ147" s="189"/>
      <c r="AL147" s="20"/>
      <c r="AM147" s="20"/>
      <c r="AN147" s="20"/>
      <c r="AO147" s="20"/>
      <c r="AP147" s="20"/>
      <c r="AQ147" s="20"/>
      <c r="AR147" s="20"/>
      <c r="AS147" s="20"/>
      <c r="AT147" s="20"/>
      <c r="AU147" s="20"/>
      <c r="AV147" s="189"/>
      <c r="AX147" s="20"/>
      <c r="AY147" s="20"/>
      <c r="AZ147" s="20"/>
      <c r="BA147" s="20"/>
      <c r="BB147" s="20"/>
      <c r="BC147" s="20"/>
      <c r="BD147" s="20"/>
      <c r="BE147" s="20"/>
      <c r="BF147" s="20"/>
      <c r="BG147" s="20"/>
      <c r="BH147" s="189"/>
      <c r="BJ147" s="80"/>
      <c r="BK147" s="80"/>
      <c r="BL147" s="80"/>
      <c r="BM147" s="80"/>
      <c r="BN147" s="20"/>
      <c r="BO147" s="20"/>
      <c r="BP147" s="20"/>
      <c r="BQ147" s="20"/>
      <c r="BR147" s="20"/>
      <c r="BS147" s="20"/>
      <c r="BT147" s="189"/>
    </row>
    <row r="148" spans="1:72" ht="12.75">
      <c r="A148" s="165"/>
      <c r="B148" s="20"/>
      <c r="C148" s="20"/>
      <c r="D148" s="20"/>
      <c r="E148" s="20"/>
      <c r="F148" s="20"/>
      <c r="G148" s="20"/>
      <c r="H148" s="20"/>
      <c r="I148" s="20"/>
      <c r="J148" s="20"/>
      <c r="K148" s="20"/>
      <c r="L148" s="20"/>
      <c r="N148" s="20"/>
      <c r="O148" s="20"/>
      <c r="P148" s="20"/>
      <c r="Q148" s="20"/>
      <c r="R148" s="20"/>
      <c r="S148" s="20"/>
      <c r="T148" s="20"/>
      <c r="U148" s="20"/>
      <c r="V148" s="20"/>
      <c r="W148" s="20"/>
      <c r="X148" s="20"/>
      <c r="Z148" s="20"/>
      <c r="AA148" s="20"/>
      <c r="AB148" s="20"/>
      <c r="AC148" s="20"/>
      <c r="AD148" s="20"/>
      <c r="AE148" s="20"/>
      <c r="AF148" s="20"/>
      <c r="AG148" s="20"/>
      <c r="AH148" s="20"/>
      <c r="AI148" s="20"/>
      <c r="AJ148" s="189"/>
      <c r="AL148" s="20"/>
      <c r="AM148" s="20"/>
      <c r="AN148" s="20"/>
      <c r="AO148" s="20"/>
      <c r="AP148" s="20"/>
      <c r="AQ148" s="20"/>
      <c r="AR148" s="20"/>
      <c r="AS148" s="20"/>
      <c r="AT148" s="20"/>
      <c r="AU148" s="20"/>
      <c r="AV148" s="189"/>
      <c r="AX148" s="20"/>
      <c r="AY148" s="20"/>
      <c r="AZ148" s="20"/>
      <c r="BA148" s="20"/>
      <c r="BB148" s="20"/>
      <c r="BC148" s="20"/>
      <c r="BD148" s="20"/>
      <c r="BE148" s="20"/>
      <c r="BF148" s="20"/>
      <c r="BG148" s="20"/>
      <c r="BH148" s="189"/>
      <c r="BJ148" s="80"/>
      <c r="BK148" s="80"/>
      <c r="BL148" s="80"/>
      <c r="BM148" s="80"/>
      <c r="BN148" s="20"/>
      <c r="BO148" s="20"/>
      <c r="BP148" s="20"/>
      <c r="BQ148" s="20"/>
      <c r="BR148" s="20"/>
      <c r="BS148" s="20"/>
      <c r="BT148" s="189"/>
    </row>
    <row r="149" spans="1:72" ht="12.75">
      <c r="A149" s="165"/>
      <c r="B149" s="20"/>
      <c r="C149" s="20"/>
      <c r="D149" s="20"/>
      <c r="E149" s="20"/>
      <c r="F149" s="20"/>
      <c r="G149" s="20"/>
      <c r="H149" s="20"/>
      <c r="I149" s="20"/>
      <c r="J149" s="20"/>
      <c r="K149" s="20"/>
      <c r="L149" s="20"/>
      <c r="N149" s="20"/>
      <c r="O149" s="20"/>
      <c r="P149" s="20"/>
      <c r="Q149" s="20"/>
      <c r="R149" s="20"/>
      <c r="S149" s="20"/>
      <c r="T149" s="20"/>
      <c r="U149" s="20"/>
      <c r="V149" s="20"/>
      <c r="W149" s="20"/>
      <c r="X149" s="20"/>
      <c r="Z149" s="20"/>
      <c r="AA149" s="20"/>
      <c r="AB149" s="20"/>
      <c r="AC149" s="20"/>
      <c r="AD149" s="20"/>
      <c r="AE149" s="20"/>
      <c r="AF149" s="20"/>
      <c r="AG149" s="20"/>
      <c r="AH149" s="20"/>
      <c r="AI149" s="20"/>
      <c r="AJ149" s="189"/>
      <c r="AL149" s="20"/>
      <c r="AM149" s="20"/>
      <c r="AN149" s="20"/>
      <c r="AO149" s="20"/>
      <c r="AP149" s="20"/>
      <c r="AQ149" s="20"/>
      <c r="AR149" s="20"/>
      <c r="AS149" s="20"/>
      <c r="AT149" s="20"/>
      <c r="AU149" s="20"/>
      <c r="AV149" s="189"/>
      <c r="AX149" s="20"/>
      <c r="AY149" s="20"/>
      <c r="AZ149" s="20"/>
      <c r="BA149" s="20"/>
      <c r="BB149" s="20"/>
      <c r="BC149" s="20"/>
      <c r="BD149" s="20"/>
      <c r="BE149" s="20"/>
      <c r="BF149" s="20"/>
      <c r="BG149" s="20"/>
      <c r="BH149" s="189"/>
      <c r="BJ149" s="80"/>
      <c r="BK149" s="80"/>
      <c r="BL149" s="80"/>
      <c r="BM149" s="80"/>
      <c r="BN149" s="20"/>
      <c r="BO149" s="20"/>
      <c r="BP149" s="20"/>
      <c r="BQ149" s="20"/>
      <c r="BR149" s="20"/>
      <c r="BS149" s="20"/>
      <c r="BT149" s="189"/>
    </row>
  </sheetData>
  <sheetProtection/>
  <printOptions/>
  <pageMargins left="0.35433070866141736" right="0.2755905511811024" top="0.5905511811023623" bottom="0.2755905511811024"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4.xml><?xml version="1.0" encoding="utf-8"?>
<worksheet xmlns="http://schemas.openxmlformats.org/spreadsheetml/2006/main" xmlns:r="http://schemas.openxmlformats.org/officeDocument/2006/relationships">
  <dimension ref="A1:CZ129"/>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7109375" defaultRowHeight="12.75"/>
  <cols>
    <col min="1" max="1" width="71.7109375" style="65" bestFit="1" customWidth="1"/>
    <col min="2" max="11" width="8.7109375" style="104" customWidth="1"/>
    <col min="12" max="12" width="8.7109375" style="7" customWidth="1"/>
    <col min="13" max="13" width="1.7109375" style="7" customWidth="1"/>
    <col min="14" max="14" width="14.57421875" style="7" bestFit="1" customWidth="1"/>
    <col min="15" max="15" width="10.421875" style="7" bestFit="1" customWidth="1"/>
    <col min="16" max="16" width="9.140625" style="7" customWidth="1"/>
    <col min="17" max="17" width="11.00390625" style="7" bestFit="1" customWidth="1"/>
    <col min="18" max="18" width="10.8515625" style="7" bestFit="1" customWidth="1"/>
    <col min="19" max="19" width="10.140625" style="7" bestFit="1" customWidth="1"/>
    <col min="20" max="20" width="11.00390625" style="7" bestFit="1" customWidth="1"/>
    <col min="21" max="23" width="10.7109375" style="7" bestFit="1" customWidth="1"/>
    <col min="24" max="24" width="12.00390625" style="7" bestFit="1" customWidth="1"/>
    <col min="25" max="25" width="15.140625" style="7" bestFit="1" customWidth="1"/>
    <col min="26" max="26" width="12.7109375" style="7" bestFit="1" customWidth="1"/>
    <col min="27" max="28" width="12.00390625" style="7" bestFit="1" customWidth="1"/>
    <col min="29" max="29" width="11.421875" style="7" customWidth="1"/>
    <col min="30" max="30" width="10.28125" style="7" bestFit="1" customWidth="1"/>
    <col min="31" max="31" width="11.421875" style="7" customWidth="1"/>
    <col min="32" max="32" width="10.8515625" style="7" bestFit="1" customWidth="1"/>
    <col min="33" max="33" width="10.421875" style="7" bestFit="1" customWidth="1"/>
    <col min="34" max="35" width="11.421875" style="7" customWidth="1"/>
    <col min="36" max="36" width="15.140625" style="7" bestFit="1" customWidth="1"/>
    <col min="37" max="40" width="12.00390625" style="7" bestFit="1" customWidth="1"/>
    <col min="41" max="41" width="13.8515625" style="7" bestFit="1" customWidth="1"/>
    <col min="42" max="42" width="11.00390625" style="7" bestFit="1" customWidth="1"/>
    <col min="43" max="43" width="10.7109375" style="7" bestFit="1" customWidth="1"/>
    <col min="44" max="57" width="12.00390625" style="7" bestFit="1" customWidth="1"/>
    <col min="58" max="58" width="13.8515625" style="7" bestFit="1" customWidth="1"/>
    <col min="59" max="59" width="10.421875" style="7" bestFit="1" customWidth="1"/>
    <col min="60" max="60" width="9.140625" style="7" customWidth="1"/>
    <col min="61" max="62" width="12.00390625" style="7" bestFit="1" customWidth="1"/>
    <col min="63" max="63" width="12.7109375" style="7" bestFit="1" customWidth="1"/>
    <col min="64" max="64" width="14.57421875" style="7" bestFit="1" customWidth="1"/>
    <col min="65" max="69" width="12.00390625" style="7" bestFit="1" customWidth="1"/>
    <col min="70" max="70" width="13.8515625" style="7" bestFit="1" customWidth="1"/>
    <col min="71" max="71" width="11.421875" style="7" customWidth="1"/>
    <col min="72" max="73" width="12.00390625" style="7" bestFit="1" customWidth="1"/>
    <col min="74" max="74" width="11.00390625" style="7" bestFit="1" customWidth="1"/>
    <col min="75" max="75" width="10.8515625" style="7" bestFit="1" customWidth="1"/>
    <col min="76" max="76" width="9.421875" style="7" bestFit="1" customWidth="1"/>
    <col min="77" max="77" width="11.00390625" style="7" bestFit="1" customWidth="1"/>
    <col min="78" max="80" width="10.7109375" style="7" bestFit="1" customWidth="1"/>
    <col min="81" max="81" width="12.00390625" style="7" bestFit="1" customWidth="1"/>
    <col min="82" max="83" width="12.7109375" style="7" bestFit="1" customWidth="1"/>
    <col min="84" max="16384" width="12.7109375" style="7" customWidth="1"/>
  </cols>
  <sheetData>
    <row r="1" spans="1:76" s="9" customFormat="1" ht="19.5" customHeight="1">
      <c r="A1" s="158" t="s">
        <v>257</v>
      </c>
      <c r="B1" s="19"/>
      <c r="C1" s="19"/>
      <c r="D1" s="19"/>
      <c r="E1" s="19"/>
      <c r="F1" s="19"/>
      <c r="G1" s="19"/>
      <c r="H1" s="19"/>
      <c r="I1" s="19"/>
      <c r="J1" s="19"/>
      <c r="K1" s="19"/>
      <c r="L1" s="19"/>
      <c r="M1" s="19"/>
      <c r="N1" s="19"/>
      <c r="O1" s="19"/>
      <c r="P1" s="19"/>
      <c r="Q1" s="19"/>
      <c r="R1" s="19"/>
      <c r="S1" s="19"/>
      <c r="U1" s="19"/>
      <c r="V1" s="19"/>
      <c r="W1" s="10"/>
      <c r="X1" s="10"/>
      <c r="Y1" s="19"/>
      <c r="Z1" s="19"/>
      <c r="AA1" s="19"/>
      <c r="AB1" s="19"/>
      <c r="AC1" s="19"/>
      <c r="AD1" s="19"/>
      <c r="AE1" s="19"/>
      <c r="AF1" s="19"/>
      <c r="AG1" s="19"/>
      <c r="AI1" s="10"/>
      <c r="AJ1" s="19"/>
      <c r="AK1" s="10"/>
      <c r="AL1" s="10"/>
      <c r="AM1" s="10"/>
      <c r="AN1" s="19"/>
      <c r="AO1" s="19"/>
      <c r="AP1" s="19"/>
      <c r="AQ1" s="19"/>
      <c r="AR1" s="19"/>
      <c r="AS1" s="19"/>
      <c r="AT1" s="19"/>
      <c r="AU1" s="19"/>
      <c r="AX1" s="10"/>
      <c r="AY1" s="19"/>
      <c r="AZ1" s="10"/>
      <c r="BA1" s="10"/>
      <c r="BB1" s="10"/>
      <c r="BC1" s="19"/>
      <c r="BD1" s="19"/>
      <c r="BE1" s="19"/>
      <c r="BF1" s="19"/>
      <c r="BG1" s="19"/>
      <c r="BH1" s="19"/>
      <c r="BI1" s="19"/>
      <c r="BJ1" s="19"/>
      <c r="BL1" s="19"/>
      <c r="BM1" s="19"/>
      <c r="BN1" s="10"/>
      <c r="BO1" s="10"/>
      <c r="BP1" s="10"/>
      <c r="BQ1" s="19"/>
      <c r="BR1" s="19"/>
      <c r="BS1" s="19"/>
      <c r="BT1" s="19"/>
      <c r="BU1" s="19"/>
      <c r="BV1" s="19"/>
      <c r="BW1" s="19"/>
      <c r="BX1" s="19"/>
    </row>
    <row r="2" spans="1:76" s="9" customFormat="1" ht="19.5" customHeight="1">
      <c r="A2" s="159" t="str">
        <f>'Balance Sheets'!A2</f>
        <v>By segments and quarters as of 31 December 2015</v>
      </c>
      <c r="B2" s="19"/>
      <c r="C2" s="19"/>
      <c r="D2" s="19"/>
      <c r="E2" s="19"/>
      <c r="F2" s="19"/>
      <c r="G2" s="19"/>
      <c r="H2" s="19"/>
      <c r="I2" s="19"/>
      <c r="J2" s="19"/>
      <c r="K2" s="19"/>
      <c r="L2" s="19"/>
      <c r="M2" s="19"/>
      <c r="N2" s="19"/>
      <c r="O2" s="19"/>
      <c r="P2" s="19"/>
      <c r="Q2" s="19"/>
      <c r="R2" s="19"/>
      <c r="S2" s="19"/>
      <c r="U2" s="19"/>
      <c r="V2" s="19"/>
      <c r="W2" s="10"/>
      <c r="X2" s="10"/>
      <c r="Y2" s="19"/>
      <c r="Z2" s="19"/>
      <c r="AA2" s="19"/>
      <c r="AB2" s="19"/>
      <c r="AC2" s="19"/>
      <c r="AD2" s="19"/>
      <c r="AE2" s="19"/>
      <c r="AF2" s="19"/>
      <c r="AG2" s="19"/>
      <c r="AI2" s="10"/>
      <c r="AJ2" s="19"/>
      <c r="AK2" s="10"/>
      <c r="AL2" s="10"/>
      <c r="AM2" s="10"/>
      <c r="AN2" s="19"/>
      <c r="AO2" s="19"/>
      <c r="AP2" s="19"/>
      <c r="AQ2" s="19"/>
      <c r="AR2" s="19"/>
      <c r="AS2" s="19"/>
      <c r="AT2" s="19"/>
      <c r="AU2" s="19"/>
      <c r="AX2" s="10"/>
      <c r="AY2" s="19"/>
      <c r="AZ2" s="10"/>
      <c r="BA2" s="10"/>
      <c r="BB2" s="10"/>
      <c r="BC2" s="19"/>
      <c r="BD2" s="19"/>
      <c r="BE2" s="19"/>
      <c r="BF2" s="19"/>
      <c r="BG2" s="19"/>
      <c r="BH2" s="19"/>
      <c r="BI2" s="19"/>
      <c r="BJ2" s="19"/>
      <c r="BL2" s="19"/>
      <c r="BM2" s="19"/>
      <c r="BN2" s="10"/>
      <c r="BO2" s="10"/>
      <c r="BP2" s="10"/>
      <c r="BQ2" s="19"/>
      <c r="BR2" s="19"/>
      <c r="BS2" s="19"/>
      <c r="BT2" s="19"/>
      <c r="BU2" s="19"/>
      <c r="BV2" s="19"/>
      <c r="BW2" s="19"/>
      <c r="BX2" s="19"/>
    </row>
    <row r="3" spans="1:76" s="14" customFormat="1" ht="12" customHeight="1">
      <c r="A3" s="160"/>
      <c r="B3" s="21"/>
      <c r="C3" s="21"/>
      <c r="D3" s="21"/>
      <c r="E3" s="21"/>
      <c r="F3" s="21"/>
      <c r="G3" s="21"/>
      <c r="H3" s="21"/>
      <c r="I3" s="21"/>
      <c r="J3" s="21"/>
      <c r="K3" s="21"/>
      <c r="L3" s="21"/>
      <c r="M3" s="21"/>
      <c r="N3" s="21"/>
      <c r="O3" s="21"/>
      <c r="P3" s="21"/>
      <c r="Q3" s="21"/>
      <c r="R3" s="21"/>
      <c r="S3" s="21"/>
      <c r="U3" s="21"/>
      <c r="V3" s="21"/>
      <c r="W3" s="8"/>
      <c r="X3" s="8"/>
      <c r="Y3" s="21"/>
      <c r="Z3" s="21"/>
      <c r="AA3" s="21"/>
      <c r="AB3" s="21"/>
      <c r="AC3" s="21"/>
      <c r="AD3" s="21"/>
      <c r="AE3" s="21"/>
      <c r="AF3" s="21"/>
      <c r="AG3" s="21"/>
      <c r="AI3" s="8"/>
      <c r="AJ3" s="21"/>
      <c r="AK3" s="8"/>
      <c r="AL3" s="8"/>
      <c r="AM3" s="8"/>
      <c r="AN3" s="21"/>
      <c r="AO3" s="21"/>
      <c r="AP3" s="21"/>
      <c r="AQ3" s="21"/>
      <c r="AR3" s="21"/>
      <c r="AS3" s="21"/>
      <c r="AT3" s="21"/>
      <c r="AU3" s="21"/>
      <c r="AX3" s="8"/>
      <c r="AY3" s="21"/>
      <c r="AZ3" s="8"/>
      <c r="BA3" s="8"/>
      <c r="BB3" s="8"/>
      <c r="BC3" s="21"/>
      <c r="BD3" s="21"/>
      <c r="BE3" s="21"/>
      <c r="BF3" s="21"/>
      <c r="BG3" s="21"/>
      <c r="BH3" s="21"/>
      <c r="BI3" s="21"/>
      <c r="BJ3" s="21"/>
      <c r="BL3" s="21"/>
      <c r="BM3" s="21"/>
      <c r="BN3" s="8"/>
      <c r="BO3" s="8"/>
      <c r="BP3" s="8"/>
      <c r="BQ3" s="21"/>
      <c r="BR3" s="21"/>
      <c r="BS3" s="21"/>
      <c r="BT3" s="21"/>
      <c r="BU3" s="21"/>
      <c r="BV3" s="21"/>
      <c r="BW3" s="21"/>
      <c r="BX3" s="21"/>
    </row>
    <row r="4" spans="1:11" s="41" customFormat="1" ht="18">
      <c r="A4" s="158" t="s">
        <v>22</v>
      </c>
      <c r="B4" s="88"/>
      <c r="C4" s="88"/>
      <c r="D4" s="88"/>
      <c r="E4" s="88"/>
      <c r="F4" s="88"/>
      <c r="G4" s="88"/>
      <c r="H4" s="88"/>
      <c r="I4" s="88"/>
      <c r="J4" s="88"/>
      <c r="K4" s="88"/>
    </row>
    <row r="5" spans="2:11" s="41" customFormat="1" ht="9" customHeight="1">
      <c r="B5" s="88"/>
      <c r="C5" s="88"/>
      <c r="D5" s="88"/>
      <c r="E5" s="88"/>
      <c r="F5" s="88"/>
      <c r="G5" s="88"/>
      <c r="H5" s="88"/>
      <c r="I5" s="88"/>
      <c r="J5" s="88"/>
      <c r="K5" s="88"/>
    </row>
    <row r="6" spans="1:12" s="103" customFormat="1" ht="19.5" customHeight="1" thickBot="1">
      <c r="A6" s="89" t="s">
        <v>62</v>
      </c>
      <c r="B6" s="15" t="s">
        <v>113</v>
      </c>
      <c r="C6" s="15" t="s">
        <v>117</v>
      </c>
      <c r="D6" s="15" t="s">
        <v>118</v>
      </c>
      <c r="E6" s="15" t="s">
        <v>119</v>
      </c>
      <c r="F6" s="18">
        <v>2014</v>
      </c>
      <c r="G6" s="15" t="s">
        <v>122</v>
      </c>
      <c r="H6" s="15" t="s">
        <v>123</v>
      </c>
      <c r="I6" s="15" t="s">
        <v>124</v>
      </c>
      <c r="J6" s="15" t="s">
        <v>125</v>
      </c>
      <c r="K6" s="18">
        <v>2015</v>
      </c>
      <c r="L6" s="18" t="s">
        <v>121</v>
      </c>
    </row>
    <row r="7" spans="1:12" s="71" customFormat="1" ht="12.75" customHeight="1" thickBot="1">
      <c r="A7" s="149" t="s">
        <v>65</v>
      </c>
      <c r="B7" s="144">
        <v>33963.16003</v>
      </c>
      <c r="C7" s="144">
        <v>29457.002680000005</v>
      </c>
      <c r="D7" s="144">
        <v>28780.71007</v>
      </c>
      <c r="E7" s="144">
        <v>30052.16528</v>
      </c>
      <c r="F7" s="145">
        <f>SUM(B7:E7)</f>
        <v>122253.03806</v>
      </c>
      <c r="G7" s="144">
        <v>37769.0079</v>
      </c>
      <c r="H7" s="144">
        <v>30169.56455000001</v>
      </c>
      <c r="I7" s="144">
        <v>27530.705659999992</v>
      </c>
      <c r="J7" s="144">
        <v>29720.961379999993</v>
      </c>
      <c r="K7" s="145">
        <f>SUM(G7:J7)</f>
        <v>125190.23948999999</v>
      </c>
      <c r="L7" s="197">
        <f>IF(OR(AND(F7&lt;0,K7&gt;0),AND(F7&gt;0,K7&lt;0),F7=0,F7="-",K7="-"),"-",(K7-F7)/F7)</f>
        <v>0.024025590501550162</v>
      </c>
    </row>
    <row r="8" spans="1:12" s="65" customFormat="1" ht="12.75" customHeight="1">
      <c r="A8" s="45" t="s">
        <v>3</v>
      </c>
      <c r="B8" s="48">
        <v>16686.10728</v>
      </c>
      <c r="C8" s="48">
        <v>16700.126699999997</v>
      </c>
      <c r="D8" s="48">
        <v>17035.23182</v>
      </c>
      <c r="E8" s="48">
        <v>17852.243870000006</v>
      </c>
      <c r="F8" s="44">
        <f>SUM(B8:E8)</f>
        <v>68273.70967000001</v>
      </c>
      <c r="G8" s="48">
        <v>18271.60157</v>
      </c>
      <c r="H8" s="48">
        <v>17262.95783</v>
      </c>
      <c r="I8" s="48">
        <v>17157.201569999997</v>
      </c>
      <c r="J8" s="48">
        <v>17952.741090000003</v>
      </c>
      <c r="K8" s="44">
        <f>SUM(G8:J8)</f>
        <v>70644.50206</v>
      </c>
      <c r="L8" s="197">
        <f>IF(OR(AND(F8&lt;0,K8&gt;0),AND(F8&gt;0,K8&lt;0),F8=0,F8="-",K8="-"),"-",(K8-F8)/F8)</f>
        <v>0.03472482162547163</v>
      </c>
    </row>
    <row r="9" spans="1:12" ht="12.75" customHeight="1">
      <c r="A9" s="42" t="s">
        <v>68</v>
      </c>
      <c r="L9" s="115"/>
    </row>
    <row r="10" spans="1:12" s="65" customFormat="1" ht="12.75" customHeight="1">
      <c r="A10" s="167" t="s">
        <v>4</v>
      </c>
      <c r="B10" s="48">
        <v>5139.11933</v>
      </c>
      <c r="C10" s="48">
        <v>5538.00027</v>
      </c>
      <c r="D10" s="48">
        <v>5298.9679</v>
      </c>
      <c r="E10" s="48">
        <v>5466.896879999997</v>
      </c>
      <c r="F10" s="44">
        <f aca="true" t="shared" si="0" ref="F10:F26">SUM(B10:E10)</f>
        <v>21442.984379999994</v>
      </c>
      <c r="G10" s="48">
        <v>5403.8835899999995</v>
      </c>
      <c r="H10" s="48">
        <v>5963.65206</v>
      </c>
      <c r="I10" s="48">
        <v>5580.30625</v>
      </c>
      <c r="J10" s="48">
        <v>5460.608490000002</v>
      </c>
      <c r="K10" s="44">
        <f aca="true" t="shared" si="1" ref="K10:K26">SUM(G10:J10)</f>
        <v>22408.45039</v>
      </c>
      <c r="L10" s="115">
        <f aca="true" t="shared" si="2" ref="L10:L28">IF(OR(AND(F10&lt;0,K10&gt;0),AND(F10&gt;0,K10&lt;0),F10=0,F10="-",K10="-"),"-",(K10-F10)/F10)</f>
        <v>0.04502479659037124</v>
      </c>
    </row>
    <row r="11" spans="1:12" s="65" customFormat="1" ht="12.75" customHeight="1">
      <c r="A11" s="167" t="s">
        <v>37</v>
      </c>
      <c r="B11" s="48">
        <v>-249.6209</v>
      </c>
      <c r="C11" s="48">
        <v>-22.187219999999968</v>
      </c>
      <c r="D11" s="48">
        <v>-176.86223999999999</v>
      </c>
      <c r="E11" s="48">
        <v>-852.00328</v>
      </c>
      <c r="F11" s="44">
        <f t="shared" si="0"/>
        <v>-1300.67364</v>
      </c>
      <c r="G11" s="48">
        <v>683.35292</v>
      </c>
      <c r="H11" s="48">
        <v>-1330.009</v>
      </c>
      <c r="I11" s="48">
        <v>-1253.9327500000002</v>
      </c>
      <c r="J11" s="48">
        <v>-188.2623000000001</v>
      </c>
      <c r="K11" s="44">
        <f t="shared" si="1"/>
        <v>-2088.85113</v>
      </c>
      <c r="L11" s="115">
        <f t="shared" si="2"/>
        <v>0.6059763692912237</v>
      </c>
    </row>
    <row r="12" spans="1:12" s="65" customFormat="1" ht="12.75" customHeight="1">
      <c r="A12" s="167" t="s">
        <v>45</v>
      </c>
      <c r="B12" s="48">
        <v>780.23053</v>
      </c>
      <c r="C12" s="48">
        <v>783.11492</v>
      </c>
      <c r="D12" s="48">
        <v>709.0536399999999</v>
      </c>
      <c r="E12" s="48">
        <v>932.7379500000002</v>
      </c>
      <c r="F12" s="44">
        <f t="shared" si="0"/>
        <v>3205.13704</v>
      </c>
      <c r="G12" s="48">
        <v>2518.68783</v>
      </c>
      <c r="H12" s="48">
        <v>1670.22804</v>
      </c>
      <c r="I12" s="48">
        <v>1279.1285400000006</v>
      </c>
      <c r="J12" s="48">
        <v>1258.2614899999999</v>
      </c>
      <c r="K12" s="44">
        <f t="shared" si="1"/>
        <v>6726.3059</v>
      </c>
      <c r="L12" s="115">
        <f t="shared" si="2"/>
        <v>1.0986016560465073</v>
      </c>
    </row>
    <row r="13" spans="1:12" s="65" customFormat="1" ht="12.75" customHeight="1">
      <c r="A13" s="167" t="s">
        <v>49</v>
      </c>
      <c r="B13" s="48">
        <v>-97.73545000000004</v>
      </c>
      <c r="C13" s="48">
        <v>-101.75651000000008</v>
      </c>
      <c r="D13" s="48">
        <v>-103.10945999999996</v>
      </c>
      <c r="E13" s="48">
        <v>-112.20186000000001</v>
      </c>
      <c r="F13" s="44">
        <f t="shared" si="0"/>
        <v>-414.8032800000001</v>
      </c>
      <c r="G13" s="48">
        <v>-102.88360999999998</v>
      </c>
      <c r="H13" s="48">
        <v>-95.77676000000002</v>
      </c>
      <c r="I13" s="48">
        <v>-85.83337</v>
      </c>
      <c r="J13" s="48">
        <v>-90.80116999999996</v>
      </c>
      <c r="K13" s="44">
        <f t="shared" si="1"/>
        <v>-375.29490999999996</v>
      </c>
      <c r="L13" s="115">
        <f t="shared" si="2"/>
        <v>-0.09524604048454033</v>
      </c>
    </row>
    <row r="14" spans="1:12" s="65" customFormat="1" ht="12.75" customHeight="1">
      <c r="A14" s="167" t="s">
        <v>46</v>
      </c>
      <c r="B14" s="48">
        <v>-296.08068</v>
      </c>
      <c r="C14" s="48">
        <v>-50.46744000000001</v>
      </c>
      <c r="D14" s="48">
        <v>-106.28833000000003</v>
      </c>
      <c r="E14" s="48">
        <v>-244.27375999999992</v>
      </c>
      <c r="F14" s="44">
        <f t="shared" si="0"/>
        <v>-697.1102099999999</v>
      </c>
      <c r="G14" s="48">
        <v>-89.30666000000001</v>
      </c>
      <c r="H14" s="48">
        <v>-112.94534</v>
      </c>
      <c r="I14" s="48">
        <v>-835.39013</v>
      </c>
      <c r="J14" s="48">
        <v>-220.14449999999988</v>
      </c>
      <c r="K14" s="44">
        <f t="shared" si="1"/>
        <v>-1257.7866299999998</v>
      </c>
      <c r="L14" s="115">
        <f t="shared" si="2"/>
        <v>0.8042866277916083</v>
      </c>
    </row>
    <row r="15" spans="1:12" s="69" customFormat="1" ht="12.75" customHeight="1">
      <c r="A15" s="168" t="s">
        <v>12</v>
      </c>
      <c r="B15" s="48">
        <v>-199.03955</v>
      </c>
      <c r="C15" s="48">
        <v>-232.26147</v>
      </c>
      <c r="D15" s="48">
        <v>-261.31236</v>
      </c>
      <c r="E15" s="48">
        <v>-268.76403000000005</v>
      </c>
      <c r="F15" s="191">
        <f t="shared" si="0"/>
        <v>-961.37741</v>
      </c>
      <c r="G15" s="48">
        <v>-237.63415</v>
      </c>
      <c r="H15" s="48">
        <v>-264.69937000000004</v>
      </c>
      <c r="I15" s="48">
        <v>-267.8149199999999</v>
      </c>
      <c r="J15" s="48">
        <v>-323.7205700000002</v>
      </c>
      <c r="K15" s="191">
        <f t="shared" si="1"/>
        <v>-1093.8690100000001</v>
      </c>
      <c r="L15" s="119">
        <f t="shared" si="2"/>
        <v>0.13781434702111428</v>
      </c>
    </row>
    <row r="16" spans="1:12" s="6" customFormat="1" ht="12.75">
      <c r="A16" s="169" t="s">
        <v>69</v>
      </c>
      <c r="B16" s="170">
        <f>SUM(B10:B15)</f>
        <v>5076.87328</v>
      </c>
      <c r="C16" s="170">
        <f>SUM(C10:C15)</f>
        <v>5914.442549999999</v>
      </c>
      <c r="D16" s="170">
        <f>SUM(D10:D15)</f>
        <v>5360.4491499999995</v>
      </c>
      <c r="E16" s="170">
        <f>SUM(E10:E15)</f>
        <v>4922.391899999996</v>
      </c>
      <c r="F16" s="171">
        <f t="shared" si="0"/>
        <v>21274.156879999995</v>
      </c>
      <c r="G16" s="170">
        <f>SUM(G10:G15)</f>
        <v>8176.099919999999</v>
      </c>
      <c r="H16" s="170">
        <f>SUM(H10:H15)</f>
        <v>5830.44963</v>
      </c>
      <c r="I16" s="170">
        <f>SUM(I10:I15)</f>
        <v>4416.46362</v>
      </c>
      <c r="J16" s="170">
        <f>SUM(J10:J15)</f>
        <v>5895.941440000001</v>
      </c>
      <c r="K16" s="171">
        <f t="shared" si="1"/>
        <v>24318.95461</v>
      </c>
      <c r="L16" s="115">
        <f t="shared" si="2"/>
        <v>0.14312189889238075</v>
      </c>
    </row>
    <row r="17" spans="1:12" s="65" customFormat="1" ht="12.75" customHeight="1">
      <c r="A17" s="45" t="s">
        <v>26</v>
      </c>
      <c r="B17" s="48">
        <v>2408.0095499999998</v>
      </c>
      <c r="C17" s="48">
        <v>2537.3259100000005</v>
      </c>
      <c r="D17" s="48">
        <v>2590.41432</v>
      </c>
      <c r="E17" s="48">
        <v>2583.56588</v>
      </c>
      <c r="F17" s="44">
        <f t="shared" si="0"/>
        <v>10119.31566</v>
      </c>
      <c r="G17" s="48">
        <v>2643.9699100000003</v>
      </c>
      <c r="H17" s="48">
        <v>2672.7632399999998</v>
      </c>
      <c r="I17" s="48">
        <v>2745.8847100000003</v>
      </c>
      <c r="J17" s="48">
        <v>2882.135620000001</v>
      </c>
      <c r="K17" s="44">
        <f t="shared" si="1"/>
        <v>10944.753480000001</v>
      </c>
      <c r="L17" s="115">
        <f t="shared" si="2"/>
        <v>0.08157051798105495</v>
      </c>
    </row>
    <row r="18" spans="1:12" s="65" customFormat="1" ht="12.75" customHeight="1">
      <c r="A18" s="45" t="s">
        <v>0</v>
      </c>
      <c r="B18" s="48">
        <v>77.65138</v>
      </c>
      <c r="C18" s="48">
        <v>45.590360000000004</v>
      </c>
      <c r="D18" s="48">
        <v>37.161829999999995</v>
      </c>
      <c r="E18" s="48">
        <v>55.32612</v>
      </c>
      <c r="F18" s="44">
        <f t="shared" si="0"/>
        <v>215.72969</v>
      </c>
      <c r="G18" s="48">
        <v>77.39247</v>
      </c>
      <c r="H18" s="48">
        <v>278.90609</v>
      </c>
      <c r="I18" s="48">
        <v>38.13713999999999</v>
      </c>
      <c r="J18" s="48">
        <v>82.02449999999999</v>
      </c>
      <c r="K18" s="44">
        <f t="shared" si="1"/>
        <v>476.4602</v>
      </c>
      <c r="L18" s="115">
        <f t="shared" si="2"/>
        <v>1.2085981767275518</v>
      </c>
    </row>
    <row r="19" spans="1:12" s="65" customFormat="1" ht="12.75" customHeight="1">
      <c r="A19" s="45" t="s">
        <v>9</v>
      </c>
      <c r="B19" s="48">
        <v>-11809.15519</v>
      </c>
      <c r="C19" s="48">
        <v>-12257.293080000001</v>
      </c>
      <c r="D19" s="48">
        <v>-12367.567529999993</v>
      </c>
      <c r="E19" s="48">
        <v>-13215.870890000006</v>
      </c>
      <c r="F19" s="44">
        <f t="shared" si="0"/>
        <v>-49649.88669</v>
      </c>
      <c r="G19" s="48">
        <v>-12803.62759</v>
      </c>
      <c r="H19" s="48">
        <v>-12294.17584</v>
      </c>
      <c r="I19" s="48">
        <v>-12468.751660000002</v>
      </c>
      <c r="J19" s="48">
        <v>-14135.89258</v>
      </c>
      <c r="K19" s="44">
        <f t="shared" si="1"/>
        <v>-51702.44767</v>
      </c>
      <c r="L19" s="115">
        <f t="shared" si="2"/>
        <v>0.041340698173504775</v>
      </c>
    </row>
    <row r="20" spans="1:12" s="65" customFormat="1" ht="12.75" customHeight="1">
      <c r="A20" s="45" t="s">
        <v>10</v>
      </c>
      <c r="B20" s="48">
        <v>-3439.63982</v>
      </c>
      <c r="C20" s="48">
        <v>-3598.30435</v>
      </c>
      <c r="D20" s="48">
        <v>-3418.7483199999997</v>
      </c>
      <c r="E20" s="48">
        <v>-3472.2544000000016</v>
      </c>
      <c r="F20" s="44">
        <f t="shared" si="0"/>
        <v>-13928.946890000001</v>
      </c>
      <c r="G20" s="48">
        <v>-6139.2315</v>
      </c>
      <c r="H20" s="48">
        <v>-3559.7183299999997</v>
      </c>
      <c r="I20" s="48">
        <v>-1986.1033599999992</v>
      </c>
      <c r="J20" s="48">
        <v>-2379.5928600000025</v>
      </c>
      <c r="K20" s="44">
        <f t="shared" si="1"/>
        <v>-14064.646050000001</v>
      </c>
      <c r="L20" s="115">
        <f t="shared" si="2"/>
        <v>0.00974224118102012</v>
      </c>
    </row>
    <row r="21" spans="1:12" s="65" customFormat="1" ht="12.75" customHeight="1">
      <c r="A21" s="45" t="s">
        <v>5</v>
      </c>
      <c r="B21" s="48">
        <v>-8.907020000000001</v>
      </c>
      <c r="C21" s="48">
        <v>-14.904659999999998</v>
      </c>
      <c r="D21" s="48">
        <v>-7.118470000000002</v>
      </c>
      <c r="E21" s="48">
        <v>-13.833209999999994</v>
      </c>
      <c r="F21" s="44">
        <f t="shared" si="0"/>
        <v>-44.76335999999999</v>
      </c>
      <c r="G21" s="48">
        <v>-7.578180000000001</v>
      </c>
      <c r="H21" s="48">
        <v>-16.88463</v>
      </c>
      <c r="I21" s="48">
        <v>-14.698939999999997</v>
      </c>
      <c r="J21" s="48">
        <v>-20.526870000000002</v>
      </c>
      <c r="K21" s="44">
        <f t="shared" si="1"/>
        <v>-59.68862</v>
      </c>
      <c r="L21" s="115">
        <f t="shared" si="2"/>
        <v>0.3334258196882453</v>
      </c>
    </row>
    <row r="22" spans="1:12" s="65" customFormat="1" ht="22.5">
      <c r="A22" s="349" t="s">
        <v>126</v>
      </c>
      <c r="B22" s="48">
        <v>-5451.62663</v>
      </c>
      <c r="C22" s="48">
        <v>-5704.39007</v>
      </c>
      <c r="D22" s="48">
        <v>-5839.317789999997</v>
      </c>
      <c r="E22" s="48">
        <v>-6355.295249999999</v>
      </c>
      <c r="F22" s="44">
        <f t="shared" si="0"/>
        <v>-23350.629739999997</v>
      </c>
      <c r="G22" s="48">
        <v>-6303.32934</v>
      </c>
      <c r="H22" s="48">
        <v>-6286.470519999999</v>
      </c>
      <c r="I22" s="48">
        <v>-6427.659299999999</v>
      </c>
      <c r="J22" s="48">
        <v>-6711.608140000004</v>
      </c>
      <c r="K22" s="44">
        <f t="shared" si="1"/>
        <v>-25729.067300000002</v>
      </c>
      <c r="L22" s="115">
        <f t="shared" si="2"/>
        <v>0.10185753388593648</v>
      </c>
    </row>
    <row r="23" spans="1:12" s="65" customFormat="1" ht="12.75" customHeight="1">
      <c r="A23" s="45" t="s">
        <v>14</v>
      </c>
      <c r="B23" s="48">
        <v>-782.26239</v>
      </c>
      <c r="C23" s="48">
        <v>-830.2714100000002</v>
      </c>
      <c r="D23" s="48">
        <v>-846.89284</v>
      </c>
      <c r="E23" s="48">
        <v>-778.4952799999996</v>
      </c>
      <c r="F23" s="44">
        <f t="shared" si="0"/>
        <v>-3237.92192</v>
      </c>
      <c r="G23" s="48">
        <v>-941.95281</v>
      </c>
      <c r="H23" s="48">
        <v>-948.51088</v>
      </c>
      <c r="I23" s="48">
        <v>-951.9795100000001</v>
      </c>
      <c r="J23" s="48">
        <v>-934.8779800000002</v>
      </c>
      <c r="K23" s="44">
        <f t="shared" si="1"/>
        <v>-3777.3211800000004</v>
      </c>
      <c r="L23" s="115">
        <f t="shared" si="2"/>
        <v>0.16658809981434036</v>
      </c>
    </row>
    <row r="24" spans="1:12" s="69" customFormat="1" ht="12.75" customHeight="1">
      <c r="A24" s="45" t="s">
        <v>116</v>
      </c>
      <c r="B24" s="48">
        <v>-4.6327</v>
      </c>
      <c r="C24" s="48">
        <v>-4.6327</v>
      </c>
      <c r="D24" s="48">
        <v>-4.63269</v>
      </c>
      <c r="E24" s="48">
        <v>-4.6327</v>
      </c>
      <c r="F24" s="44">
        <f t="shared" si="0"/>
        <v>-18.53079</v>
      </c>
      <c r="G24" s="48">
        <v>-4.6327</v>
      </c>
      <c r="H24" s="48">
        <v>-4.6327</v>
      </c>
      <c r="I24" s="48">
        <v>-4.63269</v>
      </c>
      <c r="J24" s="48">
        <v>-4.6327</v>
      </c>
      <c r="K24" s="44">
        <f t="shared" si="1"/>
        <v>-18.53079</v>
      </c>
      <c r="L24" s="115">
        <f t="shared" si="2"/>
        <v>0</v>
      </c>
    </row>
    <row r="25" spans="1:12" s="65" customFormat="1" ht="12.75" customHeight="1">
      <c r="A25" s="45" t="s">
        <v>16</v>
      </c>
      <c r="B25" s="48">
        <v>0.58984</v>
      </c>
      <c r="C25" s="48">
        <v>8.83919</v>
      </c>
      <c r="D25" s="48">
        <v>-1.4830400000000008</v>
      </c>
      <c r="E25" s="48">
        <v>-23.90859</v>
      </c>
      <c r="F25" s="44">
        <f t="shared" si="0"/>
        <v>-15.9626</v>
      </c>
      <c r="G25" s="48">
        <v>-90.36613</v>
      </c>
      <c r="H25" s="48">
        <v>-60.59951000000001</v>
      </c>
      <c r="I25" s="48">
        <v>-39.50422999999998</v>
      </c>
      <c r="J25" s="48">
        <v>-40.38683000000003</v>
      </c>
      <c r="K25" s="44">
        <f t="shared" si="1"/>
        <v>-230.85670000000002</v>
      </c>
      <c r="L25" s="115">
        <f t="shared" si="2"/>
        <v>13.462349491937404</v>
      </c>
    </row>
    <row r="26" spans="1:12" s="69" customFormat="1" ht="12.75" customHeight="1">
      <c r="A26" s="45" t="s">
        <v>1</v>
      </c>
      <c r="B26" s="48">
        <v>-29.601490000000002</v>
      </c>
      <c r="C26" s="48">
        <v>-26.36518</v>
      </c>
      <c r="D26" s="48">
        <v>-45.52487</v>
      </c>
      <c r="E26" s="48">
        <v>-33.60500999999998</v>
      </c>
      <c r="F26" s="132">
        <f t="shared" si="0"/>
        <v>-135.09654999999998</v>
      </c>
      <c r="G26" s="48">
        <v>-27.79522</v>
      </c>
      <c r="H26" s="48">
        <v>-32.00707</v>
      </c>
      <c r="I26" s="48">
        <v>-33.02629999999999</v>
      </c>
      <c r="J26" s="48">
        <v>-35.9152</v>
      </c>
      <c r="K26" s="132">
        <f t="shared" si="1"/>
        <v>-128.74379</v>
      </c>
      <c r="L26" s="115">
        <f t="shared" si="2"/>
        <v>-0.04702385072009604</v>
      </c>
    </row>
    <row r="27" spans="1:12" s="69" customFormat="1" ht="12.75" customHeight="1" thickBot="1">
      <c r="A27" s="45" t="s">
        <v>39</v>
      </c>
      <c r="B27" s="48">
        <v>0</v>
      </c>
      <c r="C27" s="48">
        <v>0</v>
      </c>
      <c r="D27" s="48">
        <v>157.996</v>
      </c>
      <c r="E27" s="48">
        <v>742.71477</v>
      </c>
      <c r="F27" s="132">
        <f>SUM(B27:E27)</f>
        <v>900.71077</v>
      </c>
      <c r="G27" s="48">
        <v>4.76239</v>
      </c>
      <c r="H27" s="48">
        <v>-0.25161000000000033</v>
      </c>
      <c r="I27" s="48">
        <v>20.57771</v>
      </c>
      <c r="J27" s="48">
        <v>36.48474</v>
      </c>
      <c r="K27" s="132">
        <f>SUM(G27:J27)</f>
        <v>61.57323</v>
      </c>
      <c r="L27" s="115">
        <f t="shared" si="2"/>
        <v>-0.9316392874929208</v>
      </c>
    </row>
    <row r="28" spans="1:12" s="71" customFormat="1" ht="12.75" customHeight="1" thickBot="1">
      <c r="A28" s="72" t="s">
        <v>29</v>
      </c>
      <c r="B28" s="73">
        <f aca="true" t="shared" si="3" ref="B28:K28">SUM(B8,B16:B27)</f>
        <v>2723.406089999998</v>
      </c>
      <c r="C28" s="73">
        <f t="shared" si="3"/>
        <v>2770.1632599999925</v>
      </c>
      <c r="D28" s="73">
        <f t="shared" si="3"/>
        <v>2649.9675700000134</v>
      </c>
      <c r="E28" s="73">
        <f t="shared" si="3"/>
        <v>2258.347209999997</v>
      </c>
      <c r="F28" s="30">
        <f t="shared" si="3"/>
        <v>10401.884129999997</v>
      </c>
      <c r="G28" s="73">
        <f t="shared" si="3"/>
        <v>2855.3127899999977</v>
      </c>
      <c r="H28" s="73">
        <f t="shared" si="3"/>
        <v>2841.8257000000003</v>
      </c>
      <c r="I28" s="73">
        <f t="shared" si="3"/>
        <v>2451.9087599999966</v>
      </c>
      <c r="J28" s="73">
        <f t="shared" si="3"/>
        <v>2585.89423</v>
      </c>
      <c r="K28" s="30">
        <f t="shared" si="3"/>
        <v>10734.94147999999</v>
      </c>
      <c r="L28" s="116">
        <f t="shared" si="2"/>
        <v>0.03201894443713572</v>
      </c>
    </row>
    <row r="29" spans="1:12" ht="12.75" customHeight="1">
      <c r="A29" s="42" t="s">
        <v>70</v>
      </c>
      <c r="L29" s="115"/>
    </row>
    <row r="30" spans="1:12" s="69" customFormat="1" ht="12.75" customHeight="1">
      <c r="A30" s="172" t="s">
        <v>38</v>
      </c>
      <c r="B30" s="48">
        <v>-69.63709</v>
      </c>
      <c r="C30" s="48">
        <v>-31.17371</v>
      </c>
      <c r="D30" s="48">
        <v>-54.35664</v>
      </c>
      <c r="E30" s="48">
        <v>-147.73782</v>
      </c>
      <c r="F30" s="132">
        <f>SUM(B30:E30)</f>
        <v>-302.90526</v>
      </c>
      <c r="G30" s="48">
        <v>-124.45407</v>
      </c>
      <c r="H30" s="48">
        <v>12.74324</v>
      </c>
      <c r="I30" s="48">
        <v>-11.88476</v>
      </c>
      <c r="J30" s="48">
        <v>-95.00846</v>
      </c>
      <c r="K30" s="132">
        <f>SUM(G30:J30)</f>
        <v>-218.60405</v>
      </c>
      <c r="L30" s="115">
        <f aca="true" t="shared" si="4" ref="L30:L43">IF(OR(AND(F30&lt;0,K30&gt;0),AND(F30&gt;0,K30&lt;0),F30=0,F30="-",K30="-"),"-",(K30-F30)/F30)</f>
        <v>-0.2783088349142567</v>
      </c>
    </row>
    <row r="31" spans="1:12" s="69" customFormat="1" ht="12.75" customHeight="1">
      <c r="A31" s="167" t="s">
        <v>47</v>
      </c>
      <c r="B31" s="48">
        <v>126.06128</v>
      </c>
      <c r="C31" s="48">
        <v>242.55633999999998</v>
      </c>
      <c r="D31" s="48">
        <v>183.73087999999996</v>
      </c>
      <c r="E31" s="48">
        <v>259.42317000000014</v>
      </c>
      <c r="F31" s="132">
        <f>SUM(B31:E31)</f>
        <v>811.7716700000001</v>
      </c>
      <c r="G31" s="48">
        <v>318.47303999999997</v>
      </c>
      <c r="H31" s="48">
        <v>423.91715</v>
      </c>
      <c r="I31" s="48">
        <v>150.07257000000004</v>
      </c>
      <c r="J31" s="48">
        <v>318.0879799999999</v>
      </c>
      <c r="K31" s="132">
        <f>SUM(G31:J31)</f>
        <v>1210.55074</v>
      </c>
      <c r="L31" s="115">
        <f t="shared" si="4"/>
        <v>0.4912453645986436</v>
      </c>
    </row>
    <row r="32" spans="1:12" s="69" customFormat="1" ht="12.75" customHeight="1">
      <c r="A32" s="172" t="s">
        <v>48</v>
      </c>
      <c r="B32" s="48">
        <v>-65.6417</v>
      </c>
      <c r="C32" s="48">
        <v>-23.541479999999993</v>
      </c>
      <c r="D32" s="48">
        <v>-50.128210000000024</v>
      </c>
      <c r="E32" s="48">
        <v>-57.48337999999998</v>
      </c>
      <c r="F32" s="132">
        <f>SUM(B32:E32)</f>
        <v>-196.79477</v>
      </c>
      <c r="G32" s="48">
        <v>-19.717119999999998</v>
      </c>
      <c r="H32" s="48">
        <v>-43.27939000000001</v>
      </c>
      <c r="I32" s="48">
        <v>-155.48116000000002</v>
      </c>
      <c r="J32" s="48">
        <v>-49.935959999999994</v>
      </c>
      <c r="K32" s="132">
        <f>SUM(G32:J32)</f>
        <v>-268.41363</v>
      </c>
      <c r="L32" s="119">
        <f t="shared" si="4"/>
        <v>0.3639266429692212</v>
      </c>
    </row>
    <row r="33" spans="1:12" s="6" customFormat="1" ht="12.75">
      <c r="A33" s="169" t="s">
        <v>69</v>
      </c>
      <c r="B33" s="170">
        <f aca="true" t="shared" si="5" ref="B33:K33">SUM(B30:B32)</f>
        <v>-9.217510000000004</v>
      </c>
      <c r="C33" s="170">
        <f t="shared" si="5"/>
        <v>187.84114999999997</v>
      </c>
      <c r="D33" s="170">
        <f t="shared" si="5"/>
        <v>79.24602999999993</v>
      </c>
      <c r="E33" s="170">
        <f t="shared" si="5"/>
        <v>54.20197000000016</v>
      </c>
      <c r="F33" s="171">
        <f t="shared" si="5"/>
        <v>312.0716400000001</v>
      </c>
      <c r="G33" s="170">
        <f t="shared" si="5"/>
        <v>174.30184999999997</v>
      </c>
      <c r="H33" s="170">
        <f t="shared" si="5"/>
        <v>393.381</v>
      </c>
      <c r="I33" s="170">
        <f t="shared" si="5"/>
        <v>-17.293349999999975</v>
      </c>
      <c r="J33" s="170">
        <f t="shared" si="5"/>
        <v>173.1435599999999</v>
      </c>
      <c r="K33" s="171">
        <f t="shared" si="5"/>
        <v>723.5330599999999</v>
      </c>
      <c r="L33" s="115">
        <f t="shared" si="4"/>
        <v>1.318483858385849</v>
      </c>
    </row>
    <row r="34" spans="1:12" s="69" customFormat="1" ht="12.75" customHeight="1">
      <c r="A34" s="45" t="s">
        <v>60</v>
      </c>
      <c r="B34" s="48">
        <v>-4.747</v>
      </c>
      <c r="C34" s="48">
        <v>-0.31599999999999984</v>
      </c>
      <c r="D34" s="48">
        <v>-11.001000000000001</v>
      </c>
      <c r="E34" s="48">
        <v>-7.1080000000000005</v>
      </c>
      <c r="F34" s="132">
        <f aca="true" t="shared" si="6" ref="F34:F39">SUM(B34:E34)</f>
        <v>-23.172</v>
      </c>
      <c r="G34" s="48">
        <v>2.015</v>
      </c>
      <c r="H34" s="48">
        <v>-6.220000000000001</v>
      </c>
      <c r="I34" s="48">
        <v>-13.360999999999999</v>
      </c>
      <c r="J34" s="48">
        <v>-42.388000000000005</v>
      </c>
      <c r="K34" s="132">
        <f aca="true" t="shared" si="7" ref="K34:K39">SUM(G34:J34)</f>
        <v>-59.95400000000001</v>
      </c>
      <c r="L34" s="115">
        <f t="shared" si="4"/>
        <v>1.587346797859486</v>
      </c>
    </row>
    <row r="35" spans="1:12" s="69" customFormat="1" ht="12.75" customHeight="1">
      <c r="A35" s="68" t="s">
        <v>50</v>
      </c>
      <c r="B35" s="48">
        <v>-204.60432999999998</v>
      </c>
      <c r="C35" s="48">
        <v>-206.26138999999998</v>
      </c>
      <c r="D35" s="48">
        <v>-211.99286</v>
      </c>
      <c r="E35" s="48">
        <v>-222.85612000000003</v>
      </c>
      <c r="F35" s="132">
        <f t="shared" si="6"/>
        <v>-845.7147</v>
      </c>
      <c r="G35" s="48">
        <v>-212.33564</v>
      </c>
      <c r="H35" s="48">
        <v>-212.92838</v>
      </c>
      <c r="I35" s="48">
        <v>-211.54239</v>
      </c>
      <c r="J35" s="48">
        <v>-211.9771599999999</v>
      </c>
      <c r="K35" s="132">
        <f t="shared" si="7"/>
        <v>-848.7835699999999</v>
      </c>
      <c r="L35" s="115">
        <f t="shared" si="4"/>
        <v>0.003628729641331701</v>
      </c>
    </row>
    <row r="36" spans="1:12" s="69" customFormat="1" ht="12.75" customHeight="1">
      <c r="A36" s="68" t="s">
        <v>41</v>
      </c>
      <c r="B36" s="48">
        <v>4.735729999999999</v>
      </c>
      <c r="C36" s="48">
        <v>1.0827499999999999</v>
      </c>
      <c r="D36" s="48">
        <v>0.10893000000000086</v>
      </c>
      <c r="E36" s="48">
        <v>1.5631900000000005</v>
      </c>
      <c r="F36" s="132">
        <f t="shared" si="6"/>
        <v>7.490600000000001</v>
      </c>
      <c r="G36" s="48">
        <v>7.17499</v>
      </c>
      <c r="H36" s="48">
        <v>3.132460000000001</v>
      </c>
      <c r="I36" s="48">
        <v>1.1461299999999994</v>
      </c>
      <c r="J36" s="48">
        <v>0.07316999999999929</v>
      </c>
      <c r="K36" s="132">
        <f t="shared" si="7"/>
        <v>11.52675</v>
      </c>
      <c r="L36" s="115">
        <f t="shared" si="4"/>
        <v>0.5388286652604596</v>
      </c>
    </row>
    <row r="37" spans="1:12" s="69" customFormat="1" ht="12.75" customHeight="1">
      <c r="A37" s="45" t="s">
        <v>127</v>
      </c>
      <c r="B37" s="48">
        <v>116.6274</v>
      </c>
      <c r="C37" s="48">
        <v>0</v>
      </c>
      <c r="D37" s="48">
        <v>0</v>
      </c>
      <c r="E37" s="48">
        <v>-116.28929</v>
      </c>
      <c r="F37" s="132">
        <f t="shared" si="6"/>
        <v>0.33811000000000035</v>
      </c>
      <c r="G37" s="48">
        <v>0.02438</v>
      </c>
      <c r="H37" s="48">
        <v>-2.9999999999998778E-05</v>
      </c>
      <c r="I37" s="48">
        <v>0</v>
      </c>
      <c r="J37" s="48">
        <v>0</v>
      </c>
      <c r="K37" s="132">
        <f t="shared" si="7"/>
        <v>0.02435</v>
      </c>
      <c r="L37" s="115">
        <f t="shared" si="4"/>
        <v>-0.9279820176865519</v>
      </c>
    </row>
    <row r="38" spans="1:12" s="69" customFormat="1" ht="12.75" customHeight="1">
      <c r="A38" s="45" t="s">
        <v>115</v>
      </c>
      <c r="B38" s="48">
        <v>-19.53343</v>
      </c>
      <c r="C38" s="48">
        <v>-19.77309</v>
      </c>
      <c r="D38" s="48">
        <v>-29.42811000000001</v>
      </c>
      <c r="E38" s="48">
        <v>-35.712839999999986</v>
      </c>
      <c r="F38" s="132">
        <f t="shared" si="6"/>
        <v>-104.44747</v>
      </c>
      <c r="G38" s="48">
        <v>-27.59911</v>
      </c>
      <c r="H38" s="48">
        <v>-40.598020000000005</v>
      </c>
      <c r="I38" s="48">
        <v>-30.885599999999997</v>
      </c>
      <c r="J38" s="48">
        <v>-204.65810000000002</v>
      </c>
      <c r="K38" s="132">
        <f t="shared" si="7"/>
        <v>-303.74083</v>
      </c>
      <c r="L38" s="115">
        <f t="shared" si="4"/>
        <v>1.9080726416829437</v>
      </c>
    </row>
    <row r="39" spans="1:12" s="69" customFormat="1" ht="12.75" customHeight="1">
      <c r="A39" s="45" t="s">
        <v>39</v>
      </c>
      <c r="B39" s="362">
        <v>0</v>
      </c>
      <c r="C39" s="362">
        <v>0</v>
      </c>
      <c r="D39" s="362">
        <v>-157.996</v>
      </c>
      <c r="E39" s="362">
        <v>-742.71477</v>
      </c>
      <c r="F39" s="364">
        <f t="shared" si="6"/>
        <v>-900.71077</v>
      </c>
      <c r="G39" s="362">
        <v>-4.76239</v>
      </c>
      <c r="H39" s="362">
        <v>0.25161000000000033</v>
      </c>
      <c r="I39" s="362">
        <v>-20.57771</v>
      </c>
      <c r="J39" s="362">
        <v>-36.48474</v>
      </c>
      <c r="K39" s="364">
        <f t="shared" si="7"/>
        <v>-61.57323</v>
      </c>
      <c r="L39" s="365">
        <f t="shared" si="4"/>
        <v>-0.9316392874929208</v>
      </c>
    </row>
    <row r="40" spans="1:12" s="6" customFormat="1" ht="13.5" thickBot="1">
      <c r="A40" s="94" t="s">
        <v>30</v>
      </c>
      <c r="B40" s="144">
        <f aca="true" t="shared" si="8" ref="B40:K40">SUM(B33:B39)</f>
        <v>-116.73913999999998</v>
      </c>
      <c r="C40" s="144">
        <f t="shared" si="8"/>
        <v>-37.42658000000001</v>
      </c>
      <c r="D40" s="144">
        <f t="shared" si="8"/>
        <v>-331.0630100000001</v>
      </c>
      <c r="E40" s="144">
        <f t="shared" si="8"/>
        <v>-1068.9158599999998</v>
      </c>
      <c r="F40" s="145">
        <f t="shared" si="8"/>
        <v>-1554.1445899999999</v>
      </c>
      <c r="G40" s="144">
        <f t="shared" si="8"/>
        <v>-61.18092000000004</v>
      </c>
      <c r="H40" s="144">
        <f t="shared" si="8"/>
        <v>137.01863999999992</v>
      </c>
      <c r="I40" s="144">
        <f t="shared" si="8"/>
        <v>-292.51392</v>
      </c>
      <c r="J40" s="144">
        <f t="shared" si="8"/>
        <v>-322.29127000000005</v>
      </c>
      <c r="K40" s="145">
        <f t="shared" si="8"/>
        <v>-538.9674700000002</v>
      </c>
      <c r="L40" s="141">
        <f t="shared" si="4"/>
        <v>-0.6532063532132488</v>
      </c>
    </row>
    <row r="41" spans="1:12" s="71" customFormat="1" ht="12.75" customHeight="1">
      <c r="A41" s="200" t="s">
        <v>73</v>
      </c>
      <c r="B41" s="203">
        <f aca="true" t="shared" si="9" ref="B41:K41">SUM(B28,B40)</f>
        <v>2606.666949999998</v>
      </c>
      <c r="C41" s="203">
        <f t="shared" si="9"/>
        <v>2732.7366799999927</v>
      </c>
      <c r="D41" s="203">
        <f t="shared" si="9"/>
        <v>2318.9045600000136</v>
      </c>
      <c r="E41" s="203">
        <f t="shared" si="9"/>
        <v>1189.4313499999973</v>
      </c>
      <c r="F41" s="204">
        <f t="shared" si="9"/>
        <v>8847.739539999997</v>
      </c>
      <c r="G41" s="203">
        <f t="shared" si="9"/>
        <v>2794.1318699999974</v>
      </c>
      <c r="H41" s="203">
        <f t="shared" si="9"/>
        <v>2978.84434</v>
      </c>
      <c r="I41" s="203">
        <f t="shared" si="9"/>
        <v>2159.3948399999967</v>
      </c>
      <c r="J41" s="203">
        <f t="shared" si="9"/>
        <v>2263.6029599999997</v>
      </c>
      <c r="K41" s="204">
        <f t="shared" si="9"/>
        <v>10195.97400999999</v>
      </c>
      <c r="L41" s="115">
        <f t="shared" si="4"/>
        <v>0.15238179920472597</v>
      </c>
    </row>
    <row r="42" spans="1:12" s="71" customFormat="1" ht="12.75" customHeight="1" thickBot="1">
      <c r="A42" s="71" t="s">
        <v>19</v>
      </c>
      <c r="B42" s="61">
        <v>-866.6765300000001</v>
      </c>
      <c r="C42" s="61">
        <v>-874.5458599999998</v>
      </c>
      <c r="D42" s="61">
        <v>-631.9002</v>
      </c>
      <c r="E42" s="61">
        <v>128.14750000000004</v>
      </c>
      <c r="F42" s="131">
        <f>SUM(B42:E42)</f>
        <v>-2244.97509</v>
      </c>
      <c r="G42" s="61">
        <v>-857.5378499999999</v>
      </c>
      <c r="H42" s="61">
        <v>-867.0640599999999</v>
      </c>
      <c r="I42" s="61">
        <v>-719.5704800000003</v>
      </c>
      <c r="J42" s="61">
        <v>-764.6478899999997</v>
      </c>
      <c r="K42" s="131">
        <f>SUM(G42:J42)</f>
        <v>-3208.82028</v>
      </c>
      <c r="L42" s="115">
        <f t="shared" si="4"/>
        <v>0.4293344698091951</v>
      </c>
    </row>
    <row r="43" spans="1:12" s="71" customFormat="1" ht="12.75" customHeight="1" thickBot="1">
      <c r="A43" s="72" t="s">
        <v>2</v>
      </c>
      <c r="B43" s="73">
        <f aca="true" t="shared" si="10" ref="B43:K43">SUM(B41:B42)</f>
        <v>1739.9904199999978</v>
      </c>
      <c r="C43" s="73">
        <f t="shared" si="10"/>
        <v>1858.190819999993</v>
      </c>
      <c r="D43" s="73">
        <f t="shared" si="10"/>
        <v>1687.0043600000135</v>
      </c>
      <c r="E43" s="73">
        <f t="shared" si="10"/>
        <v>1317.5788499999974</v>
      </c>
      <c r="F43" s="30">
        <f t="shared" si="10"/>
        <v>6602.764449999997</v>
      </c>
      <c r="G43" s="73">
        <f t="shared" si="10"/>
        <v>1936.5940199999975</v>
      </c>
      <c r="H43" s="73">
        <f t="shared" si="10"/>
        <v>2111.78028</v>
      </c>
      <c r="I43" s="73">
        <f t="shared" si="10"/>
        <v>1439.8243599999964</v>
      </c>
      <c r="J43" s="73">
        <f t="shared" si="10"/>
        <v>1498.95507</v>
      </c>
      <c r="K43" s="30">
        <f t="shared" si="10"/>
        <v>6987.153729999991</v>
      </c>
      <c r="L43" s="116">
        <f t="shared" si="4"/>
        <v>0.0582164157014558</v>
      </c>
    </row>
    <row r="44" spans="1:12" s="71" customFormat="1" ht="12.75" customHeight="1">
      <c r="A44" s="105" t="s">
        <v>67</v>
      </c>
      <c r="B44" s="132"/>
      <c r="C44" s="132"/>
      <c r="D44" s="132"/>
      <c r="E44" s="132"/>
      <c r="F44" s="136"/>
      <c r="G44" s="132"/>
      <c r="H44" s="132"/>
      <c r="I44" s="132"/>
      <c r="J44" s="132"/>
      <c r="K44" s="136"/>
      <c r="L44" s="115"/>
    </row>
    <row r="45" spans="1:12" s="71" customFormat="1" ht="12.75" customHeight="1">
      <c r="A45" s="156" t="s">
        <v>64</v>
      </c>
      <c r="B45" s="61">
        <v>99.56589</v>
      </c>
      <c r="C45" s="61">
        <v>103.14663999999999</v>
      </c>
      <c r="D45" s="61">
        <v>80.73950999999997</v>
      </c>
      <c r="E45" s="61">
        <v>97.81825000000003</v>
      </c>
      <c r="F45" s="131">
        <f>SUM(B45:E45)</f>
        <v>381.27029</v>
      </c>
      <c r="G45" s="61">
        <v>114.97106</v>
      </c>
      <c r="H45" s="61">
        <v>94.01642999999999</v>
      </c>
      <c r="I45" s="61">
        <v>80.93607000000003</v>
      </c>
      <c r="J45" s="61">
        <v>81.30286999999998</v>
      </c>
      <c r="K45" s="131">
        <f>SUM(G45:J45)</f>
        <v>371.22643</v>
      </c>
      <c r="L45" s="115">
        <f>IF(OR(AND(F45&lt;0,K45&gt;0),AND(F45&gt;0,K45&lt;0),F45=0,F45="-",K45="-"),"-",(K45-F45)/F45)</f>
        <v>-0.026343148845927637</v>
      </c>
    </row>
    <row r="46" spans="1:12" s="71" customFormat="1" ht="12.75" customHeight="1" thickBot="1">
      <c r="A46" s="146" t="s">
        <v>63</v>
      </c>
      <c r="B46" s="144">
        <f aca="true" t="shared" si="11" ref="B46:K46">B43-B45</f>
        <v>1640.4245299999977</v>
      </c>
      <c r="C46" s="144">
        <f t="shared" si="11"/>
        <v>1755.044179999993</v>
      </c>
      <c r="D46" s="144">
        <f t="shared" si="11"/>
        <v>1606.2648500000137</v>
      </c>
      <c r="E46" s="144">
        <f t="shared" si="11"/>
        <v>1219.7605999999973</v>
      </c>
      <c r="F46" s="145">
        <f t="shared" si="11"/>
        <v>6221.494159999997</v>
      </c>
      <c r="G46" s="144">
        <f t="shared" si="11"/>
        <v>1821.6229599999974</v>
      </c>
      <c r="H46" s="144">
        <f t="shared" si="11"/>
        <v>2017.76385</v>
      </c>
      <c r="I46" s="144">
        <f t="shared" si="11"/>
        <v>1358.8882899999965</v>
      </c>
      <c r="J46" s="144">
        <f t="shared" si="11"/>
        <v>1417.6522</v>
      </c>
      <c r="K46" s="145">
        <f t="shared" si="11"/>
        <v>6615.927299999991</v>
      </c>
      <c r="L46" s="141">
        <f>IF(OR(AND(F46&lt;0,K46&gt;0),AND(F46&gt;0,K46&lt;0),F46=0,F46="-",K46="-"),"-",(K46-F46)/F46)</f>
        <v>0.06339845861078408</v>
      </c>
    </row>
    <row r="47" spans="1:104" s="3" customFormat="1" ht="12.75">
      <c r="A47" s="4"/>
      <c r="B47" s="38"/>
      <c r="C47" s="38"/>
      <c r="D47" s="38"/>
      <c r="E47" s="38"/>
      <c r="F47" s="38"/>
      <c r="G47" s="38"/>
      <c r="H47" s="38"/>
      <c r="I47" s="38"/>
      <c r="J47" s="38"/>
      <c r="K47" s="38"/>
      <c r="L47" s="187"/>
      <c r="M47" s="38"/>
      <c r="N47" s="38"/>
      <c r="O47" s="38"/>
      <c r="P47" s="38"/>
      <c r="Q47" s="13"/>
      <c r="R47" s="38"/>
      <c r="S47" s="38"/>
      <c r="T47" s="38"/>
      <c r="U47" s="38"/>
      <c r="V47" s="13"/>
      <c r="W47" s="38"/>
      <c r="X47" s="38"/>
      <c r="Y47" s="38"/>
      <c r="Z47" s="187"/>
      <c r="AA47" s="2"/>
      <c r="AB47" s="38"/>
      <c r="AC47" s="38"/>
      <c r="AD47" s="38"/>
      <c r="AE47" s="38"/>
      <c r="AF47" s="13"/>
      <c r="AG47" s="38"/>
      <c r="AH47" s="38"/>
      <c r="AI47" s="38"/>
      <c r="AJ47" s="38"/>
      <c r="AK47" s="13"/>
      <c r="AL47" s="38"/>
      <c r="AM47" s="38"/>
      <c r="AN47" s="38"/>
      <c r="AO47" s="187"/>
      <c r="AP47" s="2"/>
      <c r="AQ47" s="38"/>
      <c r="AR47" s="38"/>
      <c r="AS47" s="38"/>
      <c r="AT47" s="38"/>
      <c r="AU47" s="13"/>
      <c r="AV47" s="38"/>
      <c r="AW47" s="38"/>
      <c r="AX47" s="38"/>
      <c r="AY47" s="38"/>
      <c r="AZ47" s="13"/>
      <c r="BA47" s="38"/>
      <c r="BB47" s="38"/>
      <c r="BC47" s="38"/>
      <c r="BD47" s="187"/>
      <c r="BE47" s="2"/>
      <c r="BF47" s="38"/>
      <c r="BG47" s="38"/>
      <c r="BH47" s="38"/>
      <c r="BI47" s="38"/>
      <c r="BJ47" s="13"/>
      <c r="BK47" s="38"/>
      <c r="BL47" s="38"/>
      <c r="BM47" s="38"/>
      <c r="BN47" s="38"/>
      <c r="BO47" s="13"/>
      <c r="BP47" s="38"/>
      <c r="BQ47" s="38"/>
      <c r="BR47" s="38"/>
      <c r="BS47" s="187"/>
      <c r="BT47" s="2"/>
      <c r="BU47" s="38"/>
      <c r="BV47" s="38"/>
      <c r="BW47" s="38"/>
      <c r="BX47" s="38"/>
      <c r="BY47" s="13"/>
      <c r="BZ47" s="38"/>
      <c r="CA47" s="13"/>
      <c r="CB47" s="38"/>
      <c r="CC47" s="38"/>
      <c r="CD47" s="13"/>
      <c r="CE47" s="38"/>
      <c r="CF47" s="38"/>
      <c r="CG47" s="38"/>
      <c r="CH47" s="187"/>
      <c r="CI47" s="2"/>
      <c r="CJ47"/>
      <c r="CK47"/>
      <c r="CL47"/>
      <c r="CM47"/>
      <c r="CN47"/>
      <c r="CO47"/>
      <c r="CP47"/>
      <c r="CQ47"/>
      <c r="CR47"/>
      <c r="CS47"/>
      <c r="CT47"/>
      <c r="CU47"/>
      <c r="CV47"/>
      <c r="CW47"/>
      <c r="CX47"/>
      <c r="CZ47" s="142"/>
    </row>
    <row r="48" ht="22.5" customHeight="1">
      <c r="A48" s="338" t="s">
        <v>66</v>
      </c>
    </row>
    <row r="49" ht="8.25" customHeight="1">
      <c r="A49" s="139"/>
    </row>
    <row r="50" spans="1:93" ht="45">
      <c r="A50" s="337" t="s">
        <v>72</v>
      </c>
      <c r="B50" s="256"/>
      <c r="C50" s="256"/>
      <c r="D50" s="256"/>
      <c r="E50" s="256"/>
      <c r="F50" s="256"/>
      <c r="G50" s="256"/>
      <c r="H50" s="256"/>
      <c r="I50" s="256"/>
      <c r="J50" s="256"/>
      <c r="K50" s="256"/>
      <c r="L50" s="258"/>
      <c r="M50" s="258"/>
      <c r="N50" s="259"/>
      <c r="O50" s="258"/>
      <c r="P50" s="258"/>
      <c r="Q50" s="258"/>
      <c r="R50" s="256"/>
      <c r="S50" s="258"/>
      <c r="T50" s="258"/>
      <c r="U50" s="258"/>
      <c r="V50" s="257"/>
      <c r="X50" s="258"/>
      <c r="Y50" s="258"/>
      <c r="Z50" s="258"/>
      <c r="AA50" s="259"/>
      <c r="AB50" s="258"/>
      <c r="AC50" s="258"/>
      <c r="AD50" s="258"/>
      <c r="AE50" s="256"/>
      <c r="AF50" s="258"/>
      <c r="AG50" s="258"/>
      <c r="AH50" s="258"/>
      <c r="AI50" s="257"/>
      <c r="AK50" s="258"/>
      <c r="AL50" s="258"/>
      <c r="AM50" s="258"/>
      <c r="AN50" s="259"/>
      <c r="AO50" s="258"/>
      <c r="AP50" s="258"/>
      <c r="AQ50" s="258"/>
      <c r="AR50" s="256"/>
      <c r="AS50" s="258"/>
      <c r="AT50" s="258"/>
      <c r="AU50" s="258"/>
      <c r="AV50" s="257"/>
      <c r="AX50" s="258"/>
      <c r="AY50" s="258"/>
      <c r="AZ50" s="258"/>
      <c r="BA50" s="259"/>
      <c r="BB50" s="258"/>
      <c r="BC50" s="258"/>
      <c r="BD50" s="258"/>
      <c r="BE50" s="256"/>
      <c r="BF50" s="258"/>
      <c r="BG50" s="258"/>
      <c r="BH50" s="258"/>
      <c r="BI50" s="257"/>
      <c r="BK50" s="258"/>
      <c r="BL50" s="258"/>
      <c r="BM50" s="258"/>
      <c r="BN50" s="259"/>
      <c r="BO50" s="258"/>
      <c r="BP50" s="258"/>
      <c r="BQ50" s="258"/>
      <c r="BR50" s="256"/>
      <c r="BS50" s="258"/>
      <c r="BT50" s="258"/>
      <c r="BU50" s="256"/>
      <c r="BV50" s="257"/>
      <c r="CI50" s="226"/>
      <c r="CJ50" s="228"/>
      <c r="CK50" s="226"/>
      <c r="CL50" s="226"/>
      <c r="CM50" s="253"/>
      <c r="CN50" s="224"/>
      <c r="CO50" s="225"/>
    </row>
    <row r="51" ht="12.75" customHeight="1">
      <c r="A51" s="161"/>
    </row>
    <row r="52" ht="12.75" customHeight="1">
      <c r="A52" s="161"/>
    </row>
    <row r="53" ht="12.75" customHeight="1">
      <c r="A53" s="161"/>
    </row>
    <row r="54" ht="12.75" customHeight="1">
      <c r="A54" s="161"/>
    </row>
    <row r="55" ht="12.75" customHeight="1">
      <c r="A55" s="161"/>
    </row>
    <row r="56" ht="12.75" customHeight="1">
      <c r="A56" s="161"/>
    </row>
    <row r="57" ht="12.75" customHeight="1">
      <c r="A57" s="161"/>
    </row>
    <row r="58" ht="12.75" customHeight="1">
      <c r="A58" s="161"/>
    </row>
    <row r="59" ht="12.75" customHeight="1">
      <c r="A59" s="161"/>
    </row>
    <row r="60" ht="12.75" customHeight="1">
      <c r="A60" s="161"/>
    </row>
    <row r="61" ht="12.75" customHeight="1">
      <c r="A61" s="199"/>
    </row>
    <row r="62" ht="12.75" customHeight="1">
      <c r="A62" s="199"/>
    </row>
    <row r="63" ht="12.75" customHeight="1">
      <c r="A63" s="199"/>
    </row>
    <row r="64" ht="12.75" customHeight="1">
      <c r="A64" s="161"/>
    </row>
    <row r="65" ht="12.75" customHeight="1">
      <c r="A65" s="161"/>
    </row>
    <row r="66" ht="12.75" customHeight="1">
      <c r="A66" s="161"/>
    </row>
    <row r="67" ht="12.75" customHeight="1">
      <c r="A67" s="161"/>
    </row>
    <row r="68" ht="12.75" customHeight="1">
      <c r="A68" s="161"/>
    </row>
    <row r="69" ht="12.75" customHeight="1">
      <c r="A69" s="161"/>
    </row>
    <row r="70" ht="12.75" customHeight="1">
      <c r="A70" s="161"/>
    </row>
    <row r="71" ht="12.75" customHeight="1">
      <c r="A71" s="161"/>
    </row>
    <row r="72" ht="12.75" customHeight="1">
      <c r="A72" s="161"/>
    </row>
    <row r="73" ht="12.75" customHeight="1">
      <c r="A73" s="161"/>
    </row>
    <row r="74" ht="12.75" customHeight="1">
      <c r="A74" s="161"/>
    </row>
    <row r="75" ht="12.75" customHeight="1">
      <c r="A75" s="161"/>
    </row>
    <row r="76" ht="12.75" customHeight="1">
      <c r="A76" s="161"/>
    </row>
    <row r="77" ht="12.75" customHeight="1">
      <c r="A77" s="161"/>
    </row>
    <row r="78" ht="12.75" customHeight="1">
      <c r="A78" s="161"/>
    </row>
    <row r="79" ht="12.75" customHeight="1">
      <c r="A79" s="161"/>
    </row>
    <row r="80" ht="12.75" customHeight="1">
      <c r="A80" s="161"/>
    </row>
    <row r="81" ht="12.75" customHeight="1">
      <c r="A81" s="161"/>
    </row>
    <row r="82" ht="12.75" customHeight="1">
      <c r="A82" s="161"/>
    </row>
    <row r="83" ht="12.75" customHeight="1">
      <c r="A83" s="161"/>
    </row>
    <row r="84" ht="12.75" customHeight="1">
      <c r="A84" s="161"/>
    </row>
    <row r="85" ht="12.75" customHeight="1">
      <c r="A85" s="161"/>
    </row>
    <row r="86" ht="12.75" customHeight="1">
      <c r="A86" s="161"/>
    </row>
    <row r="87" ht="12.75" customHeight="1">
      <c r="A87" s="161"/>
    </row>
    <row r="88" ht="12.75" customHeight="1">
      <c r="A88" s="161"/>
    </row>
    <row r="89" ht="12.75" customHeight="1">
      <c r="A89" s="161"/>
    </row>
    <row r="90" ht="12.75" customHeight="1">
      <c r="A90" s="161"/>
    </row>
    <row r="91" ht="12.75" customHeight="1">
      <c r="A91" s="161"/>
    </row>
    <row r="92" ht="12.75" customHeight="1">
      <c r="A92" s="161"/>
    </row>
    <row r="93" ht="12.75" customHeight="1">
      <c r="A93" s="161"/>
    </row>
    <row r="94" ht="12.75" customHeight="1">
      <c r="A94" s="161"/>
    </row>
    <row r="95" ht="12.75" customHeight="1">
      <c r="A95" s="161"/>
    </row>
    <row r="96" ht="12.75" customHeight="1">
      <c r="A96" s="161"/>
    </row>
    <row r="97" ht="12.75" customHeight="1">
      <c r="A97" s="161"/>
    </row>
    <row r="98" ht="12.75" customHeight="1">
      <c r="A98" s="161"/>
    </row>
    <row r="99" ht="12.75" customHeight="1">
      <c r="A99" s="161"/>
    </row>
    <row r="100" ht="12.75" customHeight="1">
      <c r="A100" s="161"/>
    </row>
    <row r="101" ht="12.75" customHeight="1">
      <c r="A101" s="161"/>
    </row>
    <row r="102" ht="12.75" customHeight="1">
      <c r="A102" s="161"/>
    </row>
    <row r="103" ht="12.75" customHeight="1">
      <c r="A103" s="161"/>
    </row>
    <row r="104" ht="12.75" customHeight="1">
      <c r="A104" s="161"/>
    </row>
    <row r="105" ht="12.75" customHeight="1">
      <c r="A105" s="161"/>
    </row>
    <row r="106" ht="12.75">
      <c r="A106" s="161"/>
    </row>
    <row r="107" ht="12.75">
      <c r="A107" s="161"/>
    </row>
    <row r="108" ht="12.75">
      <c r="A108" s="161"/>
    </row>
    <row r="109" ht="12.75">
      <c r="A109" s="161"/>
    </row>
    <row r="110" ht="12.75">
      <c r="A110" s="161"/>
    </row>
    <row r="111" ht="12.75">
      <c r="A111" s="161"/>
    </row>
    <row r="112" ht="12.75">
      <c r="A112" s="161"/>
    </row>
    <row r="113" ht="12.75">
      <c r="A113" s="161"/>
    </row>
    <row r="114" ht="12.75">
      <c r="A114" s="161"/>
    </row>
    <row r="115" ht="12.75">
      <c r="A115" s="161"/>
    </row>
    <row r="116" ht="12.75">
      <c r="A116" s="161"/>
    </row>
    <row r="117" ht="12.75">
      <c r="A117" s="161"/>
    </row>
    <row r="118" ht="12.75">
      <c r="A118" s="161"/>
    </row>
    <row r="119" ht="12.75">
      <c r="A119" s="161"/>
    </row>
    <row r="120" ht="12.75">
      <c r="A120" s="161"/>
    </row>
    <row r="121" ht="12.75">
      <c r="A121" s="161"/>
    </row>
    <row r="122" ht="12.75">
      <c r="A122" s="161"/>
    </row>
    <row r="123" ht="12.75">
      <c r="A123" s="161"/>
    </row>
    <row r="124" ht="12.75">
      <c r="A124" s="161"/>
    </row>
    <row r="125" ht="12.75">
      <c r="A125" s="161"/>
    </row>
    <row r="126" ht="12.75">
      <c r="A126" s="161"/>
    </row>
    <row r="127" ht="12.75">
      <c r="A127" s="161"/>
    </row>
    <row r="128" ht="12.75">
      <c r="A128" s="161"/>
    </row>
    <row r="129" ht="12.75">
      <c r="A129" s="161"/>
    </row>
  </sheetData>
  <sheetProtection/>
  <printOptions/>
  <pageMargins left="0.35433070866141736" right="0.2755905511811024" top="0.5905511811023623" bottom="0.2755905511811024" header="0.31496062992125984" footer="0.1968503937007874"/>
  <pageSetup horizontalDpi="600" verticalDpi="600" orientation="landscape" paperSize="9" scale="77"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5.xml><?xml version="1.0" encoding="utf-8"?>
<worksheet xmlns="http://schemas.openxmlformats.org/spreadsheetml/2006/main" xmlns:r="http://schemas.openxmlformats.org/officeDocument/2006/relationships">
  <dimension ref="A1:CX44"/>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9.140625" defaultRowHeight="12.75"/>
  <cols>
    <col min="1" max="1" width="70.00390625" style="41" bestFit="1" customWidth="1"/>
    <col min="2" max="7" width="8.7109375" style="6" customWidth="1"/>
    <col min="8" max="10" width="8.7109375" style="90" customWidth="1"/>
    <col min="11" max="11" width="8.7109375" style="6" customWidth="1"/>
    <col min="12" max="12" width="8.7109375" style="90" customWidth="1"/>
    <col min="13" max="13" width="2.28125" style="5" customWidth="1"/>
    <col min="14" max="16384" width="9.140625" style="5" customWidth="1"/>
  </cols>
  <sheetData>
    <row r="1" spans="1:75" s="9" customFormat="1" ht="19.5" customHeight="1">
      <c r="A1" s="158" t="s">
        <v>258</v>
      </c>
      <c r="F1" s="10"/>
      <c r="H1" s="19"/>
      <c r="I1" s="19"/>
      <c r="J1" s="19"/>
      <c r="K1" s="10"/>
      <c r="L1" s="19"/>
      <c r="M1" s="10"/>
      <c r="N1" s="19"/>
      <c r="O1" s="19"/>
      <c r="P1" s="19"/>
      <c r="Q1" s="19"/>
      <c r="R1" s="19"/>
      <c r="T1" s="19"/>
      <c r="U1" s="19"/>
      <c r="V1" s="10"/>
      <c r="W1" s="10"/>
      <c r="X1" s="19"/>
      <c r="Y1" s="19"/>
      <c r="Z1" s="19"/>
      <c r="AA1" s="19"/>
      <c r="AB1" s="19"/>
      <c r="AC1" s="19"/>
      <c r="AD1" s="19"/>
      <c r="AE1" s="19"/>
      <c r="AF1" s="19"/>
      <c r="AH1" s="10"/>
      <c r="AI1" s="19"/>
      <c r="AJ1" s="10"/>
      <c r="AK1" s="10"/>
      <c r="AL1" s="10"/>
      <c r="AM1" s="19"/>
      <c r="AN1" s="19"/>
      <c r="AO1" s="19"/>
      <c r="AP1" s="19"/>
      <c r="AQ1" s="19"/>
      <c r="AR1" s="19"/>
      <c r="AS1" s="19"/>
      <c r="AT1" s="19"/>
      <c r="AW1" s="10"/>
      <c r="AX1" s="19"/>
      <c r="AY1" s="10"/>
      <c r="AZ1" s="10"/>
      <c r="BA1" s="10"/>
      <c r="BB1" s="19"/>
      <c r="BC1" s="19"/>
      <c r="BD1" s="19"/>
      <c r="BE1" s="19"/>
      <c r="BF1" s="19"/>
      <c r="BG1" s="19"/>
      <c r="BH1" s="19"/>
      <c r="BI1" s="19"/>
      <c r="BK1" s="19"/>
      <c r="BL1" s="19"/>
      <c r="BM1" s="10"/>
      <c r="BN1" s="10"/>
      <c r="BO1" s="10"/>
      <c r="BP1" s="19"/>
      <c r="BQ1" s="19"/>
      <c r="BR1" s="19"/>
      <c r="BS1" s="19"/>
      <c r="BT1" s="19"/>
      <c r="BU1" s="19"/>
      <c r="BV1" s="19"/>
      <c r="BW1" s="19"/>
    </row>
    <row r="2" spans="1:75" s="9" customFormat="1" ht="19.5" customHeight="1">
      <c r="A2" s="159" t="str">
        <f>'Balance Sheets'!A2</f>
        <v>By segments and quarters as of 31 December 2015</v>
      </c>
      <c r="F2" s="10"/>
      <c r="H2" s="19"/>
      <c r="I2" s="19"/>
      <c r="J2" s="19"/>
      <c r="K2" s="10"/>
      <c r="L2" s="19"/>
      <c r="M2" s="10"/>
      <c r="N2" s="19"/>
      <c r="O2" s="19"/>
      <c r="P2" s="19"/>
      <c r="Q2" s="19"/>
      <c r="R2" s="19"/>
      <c r="T2" s="19"/>
      <c r="U2" s="19"/>
      <c r="V2" s="10"/>
      <c r="W2" s="10"/>
      <c r="X2" s="19"/>
      <c r="Y2" s="19"/>
      <c r="Z2" s="19"/>
      <c r="AA2" s="19"/>
      <c r="AB2" s="19"/>
      <c r="AC2" s="19"/>
      <c r="AD2" s="19"/>
      <c r="AE2" s="19"/>
      <c r="AF2" s="19"/>
      <c r="AH2" s="10"/>
      <c r="AI2" s="19"/>
      <c r="AJ2" s="10"/>
      <c r="AK2" s="10"/>
      <c r="AL2" s="10"/>
      <c r="AM2" s="19"/>
      <c r="AN2" s="19"/>
      <c r="AO2" s="19"/>
      <c r="AP2" s="19"/>
      <c r="AQ2" s="19"/>
      <c r="AR2" s="19"/>
      <c r="AS2" s="19"/>
      <c r="AT2" s="19"/>
      <c r="AW2" s="10"/>
      <c r="AX2" s="19"/>
      <c r="AY2" s="10"/>
      <c r="AZ2" s="10"/>
      <c r="BA2" s="10"/>
      <c r="BB2" s="19"/>
      <c r="BC2" s="19"/>
      <c r="BD2" s="19"/>
      <c r="BE2" s="19"/>
      <c r="BF2" s="19"/>
      <c r="BG2" s="19"/>
      <c r="BH2" s="19"/>
      <c r="BI2" s="19"/>
      <c r="BK2" s="19"/>
      <c r="BL2" s="19"/>
      <c r="BM2" s="10"/>
      <c r="BN2" s="10"/>
      <c r="BO2" s="10"/>
      <c r="BP2" s="19"/>
      <c r="BQ2" s="19"/>
      <c r="BR2" s="19"/>
      <c r="BS2" s="19"/>
      <c r="BT2" s="19"/>
      <c r="BU2" s="19"/>
      <c r="BV2" s="19"/>
      <c r="BW2" s="19"/>
    </row>
    <row r="3" spans="1:75" s="14" customFormat="1" ht="12" customHeight="1">
      <c r="A3" s="160"/>
      <c r="F3" s="8"/>
      <c r="H3" s="21"/>
      <c r="I3" s="21"/>
      <c r="J3" s="21"/>
      <c r="K3" s="8"/>
      <c r="L3" s="21"/>
      <c r="M3" s="8"/>
      <c r="N3" s="21"/>
      <c r="O3" s="21"/>
      <c r="P3" s="21"/>
      <c r="Q3" s="21"/>
      <c r="R3" s="21"/>
      <c r="T3" s="21"/>
      <c r="U3" s="21"/>
      <c r="V3" s="8"/>
      <c r="W3" s="8"/>
      <c r="X3" s="21"/>
      <c r="Y3" s="21"/>
      <c r="Z3" s="21"/>
      <c r="AA3" s="21"/>
      <c r="AB3" s="21"/>
      <c r="AC3" s="21"/>
      <c r="AD3" s="21"/>
      <c r="AE3" s="21"/>
      <c r="AF3" s="21"/>
      <c r="AH3" s="8"/>
      <c r="AI3" s="21"/>
      <c r="AJ3" s="8"/>
      <c r="AK3" s="8"/>
      <c r="AL3" s="8"/>
      <c r="AM3" s="21"/>
      <c r="AN3" s="21"/>
      <c r="AO3" s="21"/>
      <c r="AP3" s="21"/>
      <c r="AQ3" s="21"/>
      <c r="AR3" s="21"/>
      <c r="AS3" s="21"/>
      <c r="AT3" s="21"/>
      <c r="AW3" s="8"/>
      <c r="AX3" s="21"/>
      <c r="AY3" s="8"/>
      <c r="AZ3" s="8"/>
      <c r="BA3" s="8"/>
      <c r="BB3" s="21"/>
      <c r="BC3" s="21"/>
      <c r="BD3" s="21"/>
      <c r="BE3" s="21"/>
      <c r="BF3" s="21"/>
      <c r="BG3" s="21"/>
      <c r="BH3" s="21"/>
      <c r="BI3" s="21"/>
      <c r="BK3" s="21"/>
      <c r="BL3" s="21"/>
      <c r="BM3" s="8"/>
      <c r="BN3" s="8"/>
      <c r="BO3" s="8"/>
      <c r="BP3" s="21"/>
      <c r="BQ3" s="21"/>
      <c r="BR3" s="21"/>
      <c r="BS3" s="21"/>
      <c r="BT3" s="21"/>
      <c r="BU3" s="21"/>
      <c r="BV3" s="21"/>
      <c r="BW3" s="21"/>
    </row>
    <row r="4" spans="1:12" s="41" customFormat="1" ht="18">
      <c r="A4" s="158" t="s">
        <v>21</v>
      </c>
      <c r="B4" s="87"/>
      <c r="C4" s="87"/>
      <c r="D4" s="87"/>
      <c r="E4" s="87"/>
      <c r="F4" s="87"/>
      <c r="G4" s="87"/>
      <c r="H4" s="86"/>
      <c r="I4" s="86"/>
      <c r="J4" s="86"/>
      <c r="K4" s="87"/>
      <c r="L4" s="86"/>
    </row>
    <row r="5" spans="2:12" s="41" customFormat="1" ht="9" customHeight="1">
      <c r="B5" s="40"/>
      <c r="C5" s="40"/>
      <c r="D5" s="40"/>
      <c r="E5" s="40"/>
      <c r="F5" s="40"/>
      <c r="G5" s="40"/>
      <c r="H5" s="88"/>
      <c r="I5" s="88"/>
      <c r="J5" s="88"/>
      <c r="K5" s="40"/>
      <c r="L5" s="88"/>
    </row>
    <row r="6" spans="1:13" ht="19.5" customHeight="1" thickBot="1">
      <c r="A6" s="89" t="s">
        <v>62</v>
      </c>
      <c r="B6" s="15" t="s">
        <v>113</v>
      </c>
      <c r="C6" s="15" t="s">
        <v>117</v>
      </c>
      <c r="D6" s="15" t="s">
        <v>118</v>
      </c>
      <c r="E6" s="15" t="s">
        <v>119</v>
      </c>
      <c r="F6" s="18">
        <v>2014</v>
      </c>
      <c r="G6" s="15" t="s">
        <v>122</v>
      </c>
      <c r="H6" s="15" t="s">
        <v>123</v>
      </c>
      <c r="I6" s="15" t="s">
        <v>124</v>
      </c>
      <c r="J6" s="15" t="s">
        <v>125</v>
      </c>
      <c r="K6" s="18">
        <v>2015</v>
      </c>
      <c r="L6" s="18" t="s">
        <v>121</v>
      </c>
      <c r="M6" s="117"/>
    </row>
    <row r="7" spans="1:13" ht="12.75">
      <c r="A7" s="42" t="s">
        <v>71</v>
      </c>
      <c r="B7" s="43">
        <v>15216.86356</v>
      </c>
      <c r="C7" s="43">
        <v>10846.468010000002</v>
      </c>
      <c r="D7" s="43">
        <v>11253.750609999996</v>
      </c>
      <c r="E7" s="43">
        <v>11005.330690000003</v>
      </c>
      <c r="F7" s="44">
        <f>SUM(B7:E7)</f>
        <v>48322.41287</v>
      </c>
      <c r="G7" s="43">
        <v>17338.7038</v>
      </c>
      <c r="H7" s="43">
        <v>11843.439149999998</v>
      </c>
      <c r="I7" s="43">
        <v>11521.401779999997</v>
      </c>
      <c r="J7" s="43">
        <v>10893.219400000009</v>
      </c>
      <c r="K7" s="44">
        <f>SUM(G7:J7)</f>
        <v>51596.76413</v>
      </c>
      <c r="L7" s="197">
        <f aca="true" t="shared" si="0" ref="L7:L36">IF(OR(AND(F7&lt;0,K7&gt;0),AND(F7&gt;0,K7&lt;0),F7=0,F7="-",K7="-"),"-",(K7-F7)/F7)</f>
        <v>0.06776050833406994</v>
      </c>
      <c r="M7" s="118"/>
    </row>
    <row r="8" spans="1:13" ht="12.75">
      <c r="A8" s="45" t="s">
        <v>24</v>
      </c>
      <c r="B8" s="48">
        <v>-1226.96751</v>
      </c>
      <c r="C8" s="48">
        <v>-936.1265699999999</v>
      </c>
      <c r="D8" s="48">
        <v>-959.2647100000004</v>
      </c>
      <c r="E8" s="48">
        <v>-838.5263299999997</v>
      </c>
      <c r="F8" s="44">
        <f aca="true" t="shared" si="1" ref="F8:F15">SUM(B8:E8)</f>
        <v>-3960.88512</v>
      </c>
      <c r="G8" s="48">
        <v>-1499.6317099999999</v>
      </c>
      <c r="H8" s="48">
        <v>-1659.5023900000003</v>
      </c>
      <c r="I8" s="48">
        <v>-1032.9847599999994</v>
      </c>
      <c r="J8" s="48">
        <v>-740.9324900000001</v>
      </c>
      <c r="K8" s="44">
        <f aca="true" t="shared" si="2" ref="K8:K15">SUM(G8:J8)</f>
        <v>-4933.05135</v>
      </c>
      <c r="L8" s="115">
        <f t="shared" si="0"/>
        <v>0.24544166279682453</v>
      </c>
      <c r="M8" s="118"/>
    </row>
    <row r="9" spans="1:13" ht="12.75">
      <c r="A9" s="46" t="s">
        <v>25</v>
      </c>
      <c r="B9" s="48">
        <v>-3580.1919700000003</v>
      </c>
      <c r="C9" s="48">
        <v>790.9600600000003</v>
      </c>
      <c r="D9" s="48">
        <v>885.0272199999999</v>
      </c>
      <c r="E9" s="48">
        <v>1301.89875</v>
      </c>
      <c r="F9" s="49">
        <f t="shared" si="1"/>
        <v>-602.30594</v>
      </c>
      <c r="G9" s="48">
        <v>-4320.0949900000005</v>
      </c>
      <c r="H9" s="48">
        <v>1368.6695600000003</v>
      </c>
      <c r="I9" s="48">
        <v>1244.3376500000002</v>
      </c>
      <c r="J9" s="48">
        <v>1472.96482</v>
      </c>
      <c r="K9" s="49">
        <f t="shared" si="2"/>
        <v>-234.12296000000015</v>
      </c>
      <c r="L9" s="119">
        <f t="shared" si="0"/>
        <v>-0.6112889738394408</v>
      </c>
      <c r="M9" s="120"/>
    </row>
    <row r="10" spans="1:13" s="6" customFormat="1" ht="12.75">
      <c r="A10" s="42" t="s">
        <v>3</v>
      </c>
      <c r="B10" s="361">
        <f>SUM(B7:B9)</f>
        <v>10409.70408</v>
      </c>
      <c r="C10" s="361">
        <f>SUM(C7:C9)</f>
        <v>10701.301500000001</v>
      </c>
      <c r="D10" s="361">
        <f>SUM(D7:D9)</f>
        <v>11179.513119999996</v>
      </c>
      <c r="E10" s="361">
        <f>SUM(E7:E9)</f>
        <v>11468.703110000002</v>
      </c>
      <c r="F10" s="44">
        <f>SUM(B10:E10)</f>
        <v>43759.22181</v>
      </c>
      <c r="G10" s="361">
        <f>SUM(G7:G9)</f>
        <v>11518.9771</v>
      </c>
      <c r="H10" s="361">
        <f>SUM(H7:H9)</f>
        <v>11552.606319999999</v>
      </c>
      <c r="I10" s="361">
        <f>SUM(I7:I9)</f>
        <v>11732.754669999997</v>
      </c>
      <c r="J10" s="361">
        <f>SUM(J7:J9)</f>
        <v>11625.251730000009</v>
      </c>
      <c r="K10" s="44">
        <f t="shared" si="2"/>
        <v>46429.58982000001</v>
      </c>
      <c r="L10" s="115">
        <f t="shared" si="0"/>
        <v>0.06102412016362147</v>
      </c>
      <c r="M10" s="90"/>
    </row>
    <row r="11" spans="1:13" ht="12.75">
      <c r="A11" s="45" t="s">
        <v>4</v>
      </c>
      <c r="B11" s="48">
        <v>852.80587</v>
      </c>
      <c r="C11" s="48">
        <v>938.9682899999999</v>
      </c>
      <c r="D11" s="48">
        <v>897.1364000000003</v>
      </c>
      <c r="E11" s="48">
        <v>906.4817899999998</v>
      </c>
      <c r="F11" s="44">
        <f>SUM(B11:E11)</f>
        <v>3595.39235</v>
      </c>
      <c r="G11" s="48">
        <v>864.82458</v>
      </c>
      <c r="H11" s="48">
        <v>982.5183399999999</v>
      </c>
      <c r="I11" s="48">
        <v>893.7159300000001</v>
      </c>
      <c r="J11" s="48">
        <v>859.6186900000002</v>
      </c>
      <c r="K11" s="44">
        <f t="shared" si="2"/>
        <v>3600.67754</v>
      </c>
      <c r="L11" s="115">
        <f t="shared" si="0"/>
        <v>0.001469989777332662</v>
      </c>
      <c r="M11" s="118"/>
    </row>
    <row r="12" spans="1:13" ht="12.75">
      <c r="A12" s="45" t="s">
        <v>37</v>
      </c>
      <c r="B12" s="48">
        <v>14.38739</v>
      </c>
      <c r="C12" s="48">
        <v>1.3236599999999985</v>
      </c>
      <c r="D12" s="48">
        <v>4.2258900000000015</v>
      </c>
      <c r="E12" s="48">
        <v>-13.97991</v>
      </c>
      <c r="F12" s="44">
        <f t="shared" si="1"/>
        <v>5.95703</v>
      </c>
      <c r="G12" s="48">
        <v>62.19697</v>
      </c>
      <c r="H12" s="48">
        <v>-29.0659</v>
      </c>
      <c r="I12" s="48">
        <v>-86.13594</v>
      </c>
      <c r="J12" s="48">
        <v>27.601560000000003</v>
      </c>
      <c r="K12" s="44">
        <f t="shared" si="2"/>
        <v>-25.40331</v>
      </c>
      <c r="L12" s="115" t="str">
        <f t="shared" si="0"/>
        <v>-</v>
      </c>
      <c r="M12" s="118"/>
    </row>
    <row r="13" spans="1:13" ht="12.75">
      <c r="A13" s="45" t="s">
        <v>45</v>
      </c>
      <c r="B13" s="360">
        <v>26.164</v>
      </c>
      <c r="C13" s="360">
        <v>28.862699999999997</v>
      </c>
      <c r="D13" s="360">
        <v>74.05177999999998</v>
      </c>
      <c r="E13" s="360">
        <v>56.79101000000003</v>
      </c>
      <c r="F13" s="44">
        <f t="shared" si="1"/>
        <v>185.86949</v>
      </c>
      <c r="G13" s="360">
        <v>79.80037</v>
      </c>
      <c r="H13" s="360">
        <v>58.24646</v>
      </c>
      <c r="I13" s="360">
        <v>56.95658</v>
      </c>
      <c r="J13" s="360">
        <v>57.00444999999999</v>
      </c>
      <c r="K13" s="44">
        <f t="shared" si="2"/>
        <v>252.00786</v>
      </c>
      <c r="L13" s="115">
        <f t="shared" si="0"/>
        <v>0.35583231007950783</v>
      </c>
      <c r="M13" s="118"/>
    </row>
    <row r="14" spans="1:13" ht="12.75">
      <c r="A14" s="45" t="s">
        <v>26</v>
      </c>
      <c r="B14" s="48">
        <v>306.59649</v>
      </c>
      <c r="C14" s="48">
        <v>301.63599999999997</v>
      </c>
      <c r="D14" s="48">
        <v>347.16409999999996</v>
      </c>
      <c r="E14" s="48">
        <v>304.8402</v>
      </c>
      <c r="F14" s="44">
        <f t="shared" si="1"/>
        <v>1260.23679</v>
      </c>
      <c r="G14" s="48">
        <v>357.42359000000005</v>
      </c>
      <c r="H14" s="48">
        <v>357.63291999999996</v>
      </c>
      <c r="I14" s="48">
        <v>371.67944</v>
      </c>
      <c r="J14" s="48">
        <v>386.9524799999999</v>
      </c>
      <c r="K14" s="44">
        <f t="shared" si="2"/>
        <v>1473.68843</v>
      </c>
      <c r="L14" s="115">
        <f t="shared" si="0"/>
        <v>0.16937423323437495</v>
      </c>
      <c r="M14" s="118"/>
    </row>
    <row r="15" spans="1:13" s="7" customFormat="1" ht="12.75">
      <c r="A15" s="66" t="s">
        <v>0</v>
      </c>
      <c r="B15" s="48">
        <v>28.74883</v>
      </c>
      <c r="C15" s="48">
        <v>10.74889</v>
      </c>
      <c r="D15" s="48">
        <v>6.5653799999999976</v>
      </c>
      <c r="E15" s="48">
        <v>14.259569999999997</v>
      </c>
      <c r="F15" s="44">
        <f t="shared" si="1"/>
        <v>60.322669999999995</v>
      </c>
      <c r="G15" s="48">
        <v>14.55524</v>
      </c>
      <c r="H15" s="48">
        <v>236.72991</v>
      </c>
      <c r="I15" s="48">
        <v>-3.5381299999999953</v>
      </c>
      <c r="J15" s="48">
        <v>31.41051999999999</v>
      </c>
      <c r="K15" s="44">
        <f t="shared" si="2"/>
        <v>279.15754</v>
      </c>
      <c r="L15" s="119">
        <f t="shared" si="0"/>
        <v>3.6277384605157565</v>
      </c>
      <c r="M15" s="121"/>
    </row>
    <row r="16" spans="1:13" ht="12.75">
      <c r="A16" s="97" t="s">
        <v>27</v>
      </c>
      <c r="B16" s="137">
        <f aca="true" t="shared" si="3" ref="B16:K16">SUM(B10:B15)</f>
        <v>11638.40666</v>
      </c>
      <c r="C16" s="137">
        <f t="shared" si="3"/>
        <v>11982.841040000003</v>
      </c>
      <c r="D16" s="137">
        <f t="shared" si="3"/>
        <v>12508.656669999995</v>
      </c>
      <c r="E16" s="137">
        <f t="shared" si="3"/>
        <v>12737.095770000004</v>
      </c>
      <c r="F16" s="138">
        <f t="shared" si="3"/>
        <v>48867.000140000004</v>
      </c>
      <c r="G16" s="137">
        <f t="shared" si="3"/>
        <v>12897.777850000002</v>
      </c>
      <c r="H16" s="137">
        <f t="shared" si="3"/>
        <v>13158.66805</v>
      </c>
      <c r="I16" s="137">
        <f t="shared" si="3"/>
        <v>12965.432549999996</v>
      </c>
      <c r="J16" s="137">
        <f t="shared" si="3"/>
        <v>12987.839430000009</v>
      </c>
      <c r="K16" s="138">
        <f t="shared" si="3"/>
        <v>52009.717880000004</v>
      </c>
      <c r="L16" s="119">
        <f t="shared" si="0"/>
        <v>0.06431165676215786</v>
      </c>
      <c r="M16" s="122"/>
    </row>
    <row r="17" spans="1:13" ht="12.75">
      <c r="A17" s="45" t="s">
        <v>9</v>
      </c>
      <c r="B17" s="48">
        <v>-6727.48533</v>
      </c>
      <c r="C17" s="48">
        <v>-7085.9959499999995</v>
      </c>
      <c r="D17" s="48">
        <v>-7365.689180000001</v>
      </c>
      <c r="E17" s="48">
        <v>-7698.409879999999</v>
      </c>
      <c r="F17" s="44">
        <f aca="true" t="shared" si="4" ref="F17:F25">SUM(B17:E17)</f>
        <v>-28877.58034</v>
      </c>
      <c r="G17" s="48">
        <v>-7651.14921</v>
      </c>
      <c r="H17" s="48">
        <v>-7591.769489999999</v>
      </c>
      <c r="I17" s="48">
        <v>-7727.516340000002</v>
      </c>
      <c r="J17" s="48">
        <v>-7750.6273</v>
      </c>
      <c r="K17" s="44">
        <f aca="true" t="shared" si="5" ref="K17:K25">SUM(G17:J17)</f>
        <v>-30721.06234</v>
      </c>
      <c r="L17" s="115">
        <f t="shared" si="0"/>
        <v>0.06383782776448506</v>
      </c>
      <c r="M17" s="118"/>
    </row>
    <row r="18" spans="1:13" ht="12.75">
      <c r="A18" s="45" t="s">
        <v>10</v>
      </c>
      <c r="B18" s="48">
        <v>-125.01891</v>
      </c>
      <c r="C18" s="48">
        <v>-135.22250000000003</v>
      </c>
      <c r="D18" s="48">
        <v>-167.65191999999996</v>
      </c>
      <c r="E18" s="48">
        <v>-110.41185000000007</v>
      </c>
      <c r="F18" s="44">
        <f t="shared" si="4"/>
        <v>-538.3051800000001</v>
      </c>
      <c r="G18" s="48">
        <v>-173.47579000000002</v>
      </c>
      <c r="H18" s="48">
        <v>-117.88657999999998</v>
      </c>
      <c r="I18" s="48">
        <v>-70.95059000000003</v>
      </c>
      <c r="J18" s="48">
        <v>-97.91847999999999</v>
      </c>
      <c r="K18" s="44">
        <f t="shared" si="5"/>
        <v>-460.23144</v>
      </c>
      <c r="L18" s="115">
        <f t="shared" si="0"/>
        <v>-0.1450362041843997</v>
      </c>
      <c r="M18" s="118"/>
    </row>
    <row r="19" spans="1:13" ht="12.75">
      <c r="A19" s="45" t="s">
        <v>35</v>
      </c>
      <c r="B19" s="48">
        <v>-12.52787</v>
      </c>
      <c r="C19" s="48">
        <v>-16.8272</v>
      </c>
      <c r="D19" s="48">
        <v>-19.575329999999997</v>
      </c>
      <c r="E19" s="48">
        <v>-21.651689999999995</v>
      </c>
      <c r="F19" s="44">
        <f>SUM(B19:E19)</f>
        <v>-70.58209</v>
      </c>
      <c r="G19" s="48">
        <v>-21.85979</v>
      </c>
      <c r="H19" s="48">
        <v>-21.243059999999996</v>
      </c>
      <c r="I19" s="48">
        <v>-12.123069999999998</v>
      </c>
      <c r="J19" s="48">
        <v>-16.689229999999995</v>
      </c>
      <c r="K19" s="44">
        <f t="shared" si="5"/>
        <v>-71.91514999999998</v>
      </c>
      <c r="L19" s="115">
        <f t="shared" si="0"/>
        <v>0.018886660907887386</v>
      </c>
      <c r="M19" s="118"/>
    </row>
    <row r="20" spans="1:13" ht="12.75">
      <c r="A20" s="45" t="s">
        <v>46</v>
      </c>
      <c r="B20" s="48">
        <v>-4.754</v>
      </c>
      <c r="C20" s="48">
        <v>-1.3420000000000005</v>
      </c>
      <c r="D20" s="48">
        <v>-4.189209999999999</v>
      </c>
      <c r="E20" s="48">
        <v>-9.977979999999999</v>
      </c>
      <c r="F20" s="44">
        <f t="shared" si="4"/>
        <v>-20.263189999999998</v>
      </c>
      <c r="G20" s="48">
        <v>-2.053</v>
      </c>
      <c r="H20" s="48">
        <v>-5.2163900000000005</v>
      </c>
      <c r="I20" s="48">
        <v>-41.47341</v>
      </c>
      <c r="J20" s="48">
        <v>-10.105049999999999</v>
      </c>
      <c r="K20" s="44">
        <f t="shared" si="5"/>
        <v>-58.84785</v>
      </c>
      <c r="L20" s="115">
        <f t="shared" si="0"/>
        <v>1.9041750089694665</v>
      </c>
      <c r="M20" s="118"/>
    </row>
    <row r="21" spans="1:13" ht="12.75">
      <c r="A21" s="45" t="s">
        <v>12</v>
      </c>
      <c r="B21" s="48">
        <v>-69.35128999999999</v>
      </c>
      <c r="C21" s="48">
        <v>-74.4774</v>
      </c>
      <c r="D21" s="48">
        <v>-87.91170000000002</v>
      </c>
      <c r="E21" s="48">
        <v>-91.3617099999999</v>
      </c>
      <c r="F21" s="44">
        <f>SUM(B21:E21)</f>
        <v>-323.10209999999995</v>
      </c>
      <c r="G21" s="48">
        <v>-74.96821000000001</v>
      </c>
      <c r="H21" s="48">
        <v>-86.71955999999999</v>
      </c>
      <c r="I21" s="48">
        <v>-85.02468000000002</v>
      </c>
      <c r="J21" s="48">
        <v>-89.79359</v>
      </c>
      <c r="K21" s="44">
        <f t="shared" si="5"/>
        <v>-336.50604</v>
      </c>
      <c r="L21" s="115">
        <f t="shared" si="0"/>
        <v>0.04148515283558985</v>
      </c>
      <c r="M21" s="118"/>
    </row>
    <row r="22" spans="1:13" ht="12.75">
      <c r="A22" s="45" t="s">
        <v>128</v>
      </c>
      <c r="B22" s="48">
        <v>-2912.12258</v>
      </c>
      <c r="C22" s="48">
        <v>-3035.7012299999997</v>
      </c>
      <c r="D22" s="48">
        <v>-3089.182820000002</v>
      </c>
      <c r="E22" s="48">
        <v>-3363.2121799999986</v>
      </c>
      <c r="F22" s="44">
        <f t="shared" si="4"/>
        <v>-12400.21881</v>
      </c>
      <c r="G22" s="48">
        <v>-3248.85961</v>
      </c>
      <c r="H22" s="48">
        <v>-3207.61724</v>
      </c>
      <c r="I22" s="48">
        <v>-3316.07312</v>
      </c>
      <c r="J22" s="48">
        <v>-3435.368129999999</v>
      </c>
      <c r="K22" s="44">
        <f t="shared" si="5"/>
        <v>-13207.918099999999</v>
      </c>
      <c r="L22" s="115">
        <f t="shared" si="0"/>
        <v>0.06513589013031285</v>
      </c>
      <c r="M22" s="118"/>
    </row>
    <row r="23" spans="1:13" ht="12.75">
      <c r="A23" s="45" t="s">
        <v>14</v>
      </c>
      <c r="B23" s="48">
        <v>-290.90533</v>
      </c>
      <c r="C23" s="48">
        <v>-279.94149999999996</v>
      </c>
      <c r="D23" s="48">
        <v>-322.66843000000006</v>
      </c>
      <c r="E23" s="48">
        <v>-286.74083999999993</v>
      </c>
      <c r="F23" s="44">
        <f>SUM(B23:E23)</f>
        <v>-1180.2561</v>
      </c>
      <c r="G23" s="48">
        <v>-344.29166</v>
      </c>
      <c r="H23" s="48">
        <v>-335.72863000000007</v>
      </c>
      <c r="I23" s="48">
        <v>-345.26318000000003</v>
      </c>
      <c r="J23" s="48">
        <v>-341.81989999999996</v>
      </c>
      <c r="K23" s="44">
        <f t="shared" si="5"/>
        <v>-1367.10337</v>
      </c>
      <c r="L23" s="115">
        <f t="shared" si="0"/>
        <v>0.15831078526092768</v>
      </c>
      <c r="M23" s="118"/>
    </row>
    <row r="24" spans="1:13" ht="12.75">
      <c r="A24" s="45" t="s">
        <v>16</v>
      </c>
      <c r="B24" s="48">
        <v>-1.02563</v>
      </c>
      <c r="C24" s="48">
        <v>-0.3765400000000001</v>
      </c>
      <c r="D24" s="48">
        <v>-5.03036</v>
      </c>
      <c r="E24" s="48">
        <v>-23.42013</v>
      </c>
      <c r="F24" s="44">
        <f>SUM(B24:E24)</f>
        <v>-29.85266</v>
      </c>
      <c r="G24" s="48">
        <v>-90.0469</v>
      </c>
      <c r="H24" s="48">
        <v>-39.659730000000025</v>
      </c>
      <c r="I24" s="48">
        <v>-4.497499999999974</v>
      </c>
      <c r="J24" s="48">
        <v>-14.752890000000008</v>
      </c>
      <c r="K24" s="44">
        <f t="shared" si="5"/>
        <v>-148.95702</v>
      </c>
      <c r="L24" s="115">
        <f t="shared" si="0"/>
        <v>3.9897402777507933</v>
      </c>
      <c r="M24" s="118"/>
    </row>
    <row r="25" spans="1:18" s="7" customFormat="1" ht="12.75">
      <c r="A25" s="66" t="s">
        <v>1</v>
      </c>
      <c r="B25" s="48">
        <v>-5.79395</v>
      </c>
      <c r="C25" s="48">
        <v>-7.777920000000001</v>
      </c>
      <c r="D25" s="48">
        <v>-24.35341</v>
      </c>
      <c r="E25" s="48">
        <v>-6.933799999999998</v>
      </c>
      <c r="F25" s="44">
        <f t="shared" si="4"/>
        <v>-44.85908</v>
      </c>
      <c r="G25" s="48">
        <v>-6.399640000000001</v>
      </c>
      <c r="H25" s="48">
        <v>-7.472239999999998</v>
      </c>
      <c r="I25" s="48">
        <v>-11.004110000000003</v>
      </c>
      <c r="J25" s="48">
        <v>-9.568139999999993</v>
      </c>
      <c r="K25" s="44">
        <f t="shared" si="5"/>
        <v>-34.444129999999994</v>
      </c>
      <c r="L25" s="119">
        <f t="shared" si="0"/>
        <v>-0.23217038780108742</v>
      </c>
      <c r="M25" s="121"/>
      <c r="R25" s="5"/>
    </row>
    <row r="26" spans="1:13" ht="13.5" thickBot="1">
      <c r="A26" s="96" t="s">
        <v>28</v>
      </c>
      <c r="B26" s="153">
        <f aca="true" t="shared" si="6" ref="B26:K26">SUM(B17:B25)</f>
        <v>-10148.984889999998</v>
      </c>
      <c r="C26" s="153">
        <f t="shared" si="6"/>
        <v>-10637.66224</v>
      </c>
      <c r="D26" s="153">
        <f t="shared" si="6"/>
        <v>-11086.252360000002</v>
      </c>
      <c r="E26" s="153">
        <f t="shared" si="6"/>
        <v>-11612.12006</v>
      </c>
      <c r="F26" s="154">
        <f t="shared" si="6"/>
        <v>-43485.01955</v>
      </c>
      <c r="G26" s="153">
        <f t="shared" si="6"/>
        <v>-11613.10381</v>
      </c>
      <c r="H26" s="153">
        <f t="shared" si="6"/>
        <v>-11413.312919999997</v>
      </c>
      <c r="I26" s="153">
        <f t="shared" si="6"/>
        <v>-11613.926000000001</v>
      </c>
      <c r="J26" s="153">
        <f t="shared" si="6"/>
        <v>-11766.642709999998</v>
      </c>
      <c r="K26" s="154">
        <f t="shared" si="6"/>
        <v>-46406.985440000004</v>
      </c>
      <c r="L26" s="141">
        <f t="shared" si="0"/>
        <v>0.06719477006651149</v>
      </c>
      <c r="M26" s="155"/>
    </row>
    <row r="27" spans="1:13" ht="13.5" thickBot="1">
      <c r="A27" s="85" t="s">
        <v>29</v>
      </c>
      <c r="B27" s="50">
        <f aca="true" t="shared" si="7" ref="B27:K27">B16+B26</f>
        <v>1489.4217700000027</v>
      </c>
      <c r="C27" s="50">
        <f t="shared" si="7"/>
        <v>1345.1788000000033</v>
      </c>
      <c r="D27" s="50">
        <f t="shared" si="7"/>
        <v>1422.4043099999926</v>
      </c>
      <c r="E27" s="50">
        <f t="shared" si="7"/>
        <v>1124.9757100000043</v>
      </c>
      <c r="F27" s="63">
        <f t="shared" si="7"/>
        <v>5381.9805900000065</v>
      </c>
      <c r="G27" s="50">
        <f t="shared" si="7"/>
        <v>1284.6740400000017</v>
      </c>
      <c r="H27" s="50">
        <f t="shared" si="7"/>
        <v>1745.3551300000036</v>
      </c>
      <c r="I27" s="50">
        <f t="shared" si="7"/>
        <v>1351.5065499999946</v>
      </c>
      <c r="J27" s="50">
        <f t="shared" si="7"/>
        <v>1221.1967200000108</v>
      </c>
      <c r="K27" s="63">
        <f t="shared" si="7"/>
        <v>5602.73244</v>
      </c>
      <c r="L27" s="141">
        <f t="shared" si="0"/>
        <v>0.04101684246319309</v>
      </c>
      <c r="M27" s="123"/>
    </row>
    <row r="28" spans="1:13" ht="12.75">
      <c r="A28" s="45" t="s">
        <v>38</v>
      </c>
      <c r="B28" s="48">
        <v>-59.165510000000005</v>
      </c>
      <c r="C28" s="48">
        <v>-2.9099999999999966</v>
      </c>
      <c r="D28" s="48">
        <v>-15.38562000000001</v>
      </c>
      <c r="E28" s="48">
        <v>-36.948299999999975</v>
      </c>
      <c r="F28" s="44">
        <f>SUM(B28:E28)</f>
        <v>-114.40942999999999</v>
      </c>
      <c r="G28" s="48">
        <v>-17.63615</v>
      </c>
      <c r="H28" s="48">
        <v>-20.083239999999996</v>
      </c>
      <c r="I28" s="48">
        <v>15.692729999999997</v>
      </c>
      <c r="J28" s="48">
        <v>-77.42754</v>
      </c>
      <c r="K28" s="44">
        <f>SUM(G28:J28)</f>
        <v>-99.45419999999999</v>
      </c>
      <c r="L28" s="115">
        <f t="shared" si="0"/>
        <v>-0.13071675997336935</v>
      </c>
      <c r="M28" s="118"/>
    </row>
    <row r="29" spans="1:13" ht="12.75">
      <c r="A29" s="45" t="s">
        <v>47</v>
      </c>
      <c r="B29" s="48">
        <v>83.16941</v>
      </c>
      <c r="C29" s="48">
        <v>113.79578000000001</v>
      </c>
      <c r="D29" s="48">
        <v>158.24446</v>
      </c>
      <c r="E29" s="48">
        <v>107.79094999999995</v>
      </c>
      <c r="F29" s="44">
        <f>SUM(B29:E29)</f>
        <v>463.00059999999996</v>
      </c>
      <c r="G29" s="48">
        <v>227.65415</v>
      </c>
      <c r="H29" s="48">
        <v>206.84151999999997</v>
      </c>
      <c r="I29" s="48">
        <v>178.90489000000008</v>
      </c>
      <c r="J29" s="48">
        <v>133.08911999999998</v>
      </c>
      <c r="K29" s="44">
        <f>SUM(G29:J29)</f>
        <v>746.48968</v>
      </c>
      <c r="L29" s="115">
        <f t="shared" si="0"/>
        <v>0.6122866363456119</v>
      </c>
      <c r="M29" s="118"/>
    </row>
    <row r="30" spans="1:13" ht="12.75">
      <c r="A30" s="45" t="s">
        <v>48</v>
      </c>
      <c r="B30" s="48">
        <v>-57.01026</v>
      </c>
      <c r="C30" s="48">
        <v>-19.78587999999999</v>
      </c>
      <c r="D30" s="48">
        <v>-41.79605000000001</v>
      </c>
      <c r="E30" s="48">
        <v>-49.88744000000001</v>
      </c>
      <c r="F30" s="44">
        <f>SUM(B30:E30)</f>
        <v>-168.47963000000001</v>
      </c>
      <c r="G30" s="48">
        <v>-16.957240000000002</v>
      </c>
      <c r="H30" s="48">
        <v>-39.35606</v>
      </c>
      <c r="I30" s="48">
        <v>-134.80305</v>
      </c>
      <c r="J30" s="48">
        <v>-31.992389999999972</v>
      </c>
      <c r="K30" s="44">
        <f>SUM(G30:J30)</f>
        <v>-223.10873999999998</v>
      </c>
      <c r="L30" s="115">
        <f t="shared" si="0"/>
        <v>0.32424756630816415</v>
      </c>
      <c r="M30" s="118"/>
    </row>
    <row r="31" spans="1:13" ht="12.75">
      <c r="A31" s="45" t="s">
        <v>127</v>
      </c>
      <c r="B31" s="48">
        <v>-536.71065</v>
      </c>
      <c r="C31" s="48">
        <v>0</v>
      </c>
      <c r="D31" s="48">
        <v>0</v>
      </c>
      <c r="E31" s="48">
        <v>0</v>
      </c>
      <c r="F31" s="44">
        <f>SUM(B31:E31)</f>
        <v>-536.71065</v>
      </c>
      <c r="G31" s="48">
        <v>-180.57744</v>
      </c>
      <c r="H31" s="48">
        <v>-3.000000000952241E-05</v>
      </c>
      <c r="I31" s="48">
        <v>0</v>
      </c>
      <c r="J31" s="48">
        <v>0</v>
      </c>
      <c r="K31" s="44">
        <f>SUM(G31:J31)</f>
        <v>-180.57747</v>
      </c>
      <c r="L31" s="115">
        <f t="shared" si="0"/>
        <v>-0.6635478166867007</v>
      </c>
      <c r="M31" s="118"/>
    </row>
    <row r="32" spans="1:13" ht="12.75">
      <c r="A32" s="46" t="s">
        <v>15</v>
      </c>
      <c r="B32" s="362">
        <v>-6.4949200000000005</v>
      </c>
      <c r="C32" s="362">
        <v>-6.10918</v>
      </c>
      <c r="D32" s="362">
        <v>-14.68923</v>
      </c>
      <c r="E32" s="362">
        <v>-22.06029</v>
      </c>
      <c r="F32" s="49">
        <f>SUM(B32:E32)</f>
        <v>-49.35362</v>
      </c>
      <c r="G32" s="362">
        <v>-12.85425</v>
      </c>
      <c r="H32" s="362">
        <v>-17.00584</v>
      </c>
      <c r="I32" s="362">
        <v>-14.9424</v>
      </c>
      <c r="J32" s="362">
        <v>-17.73108</v>
      </c>
      <c r="K32" s="49">
        <f>SUM(G32:J32)</f>
        <v>-62.53357</v>
      </c>
      <c r="L32" s="119">
        <f t="shared" si="0"/>
        <v>0.26705133281003496</v>
      </c>
      <c r="M32" s="120"/>
    </row>
    <row r="33" spans="1:13" s="6" customFormat="1" ht="13.5" thickBot="1">
      <c r="A33" s="42" t="s">
        <v>30</v>
      </c>
      <c r="B33" s="43">
        <f aca="true" t="shared" si="8" ref="B33:K33">SUM(B28:B32)</f>
        <v>-576.2119299999999</v>
      </c>
      <c r="C33" s="43">
        <f t="shared" si="8"/>
        <v>84.99072000000002</v>
      </c>
      <c r="D33" s="43">
        <f t="shared" si="8"/>
        <v>86.37355999999998</v>
      </c>
      <c r="E33" s="43">
        <f t="shared" si="8"/>
        <v>-1.105080000000033</v>
      </c>
      <c r="F33" s="44">
        <f t="shared" si="8"/>
        <v>-405.95273</v>
      </c>
      <c r="G33" s="43">
        <f t="shared" si="8"/>
        <v>-0.37093000000003684</v>
      </c>
      <c r="H33" s="43">
        <f t="shared" si="8"/>
        <v>130.39634999999998</v>
      </c>
      <c r="I33" s="43">
        <f t="shared" si="8"/>
        <v>44.85217000000005</v>
      </c>
      <c r="J33" s="43">
        <f t="shared" si="8"/>
        <v>5.938110000000016</v>
      </c>
      <c r="K33" s="44">
        <f t="shared" si="8"/>
        <v>180.8157</v>
      </c>
      <c r="L33" s="141" t="str">
        <f t="shared" si="0"/>
        <v>-</v>
      </c>
      <c r="M33" s="90"/>
    </row>
    <row r="34" spans="1:13" s="7" customFormat="1" ht="12.75">
      <c r="A34" s="200" t="s">
        <v>53</v>
      </c>
      <c r="B34" s="205">
        <f aca="true" t="shared" si="9" ref="B34:K34">B33+B27</f>
        <v>913.2098400000027</v>
      </c>
      <c r="C34" s="205">
        <f t="shared" si="9"/>
        <v>1430.1695200000033</v>
      </c>
      <c r="D34" s="205">
        <f t="shared" si="9"/>
        <v>1508.7778699999926</v>
      </c>
      <c r="E34" s="205">
        <f t="shared" si="9"/>
        <v>1123.8706300000042</v>
      </c>
      <c r="F34" s="206">
        <f t="shared" si="9"/>
        <v>4976.0278600000065</v>
      </c>
      <c r="G34" s="205">
        <f t="shared" si="9"/>
        <v>1284.3031100000017</v>
      </c>
      <c r="H34" s="205">
        <f t="shared" si="9"/>
        <v>1875.7514800000035</v>
      </c>
      <c r="I34" s="205">
        <f t="shared" si="9"/>
        <v>1396.3587199999947</v>
      </c>
      <c r="J34" s="205">
        <f t="shared" si="9"/>
        <v>1227.1348300000109</v>
      </c>
      <c r="K34" s="206">
        <f t="shared" si="9"/>
        <v>5783.54814</v>
      </c>
      <c r="L34" s="115">
        <f t="shared" si="0"/>
        <v>0.16228210587229153</v>
      </c>
      <c r="M34" s="207"/>
    </row>
    <row r="35" spans="1:13" ht="13.5" thickBot="1">
      <c r="A35" s="45" t="s">
        <v>19</v>
      </c>
      <c r="B35" s="48">
        <v>-268.14593</v>
      </c>
      <c r="C35" s="48">
        <v>-460.7819099999999</v>
      </c>
      <c r="D35" s="48">
        <v>-426.0524100000001</v>
      </c>
      <c r="E35" s="48">
        <v>-372.8087599999999</v>
      </c>
      <c r="F35" s="44">
        <f>SUM(B35:E35)</f>
        <v>-1527.78901</v>
      </c>
      <c r="G35" s="48">
        <v>-362.19408000000004</v>
      </c>
      <c r="H35" s="48">
        <v>-532.15491</v>
      </c>
      <c r="I35" s="48">
        <v>-377.5453100000002</v>
      </c>
      <c r="J35" s="48">
        <v>-387.8856099999998</v>
      </c>
      <c r="K35" s="44">
        <f>SUM(G35:J35)</f>
        <v>-1659.77991</v>
      </c>
      <c r="L35" s="141">
        <f t="shared" si="0"/>
        <v>0.08639340847202456</v>
      </c>
      <c r="M35" s="118"/>
    </row>
    <row r="36" spans="1:13" ht="13.5" thickBot="1">
      <c r="A36" s="85" t="s">
        <v>2</v>
      </c>
      <c r="B36" s="50">
        <f aca="true" t="shared" si="10" ref="B36:K36">SUM(B34:B35)</f>
        <v>645.0639100000027</v>
      </c>
      <c r="C36" s="50">
        <f t="shared" si="10"/>
        <v>969.3876100000034</v>
      </c>
      <c r="D36" s="50">
        <f t="shared" si="10"/>
        <v>1082.7254599999924</v>
      </c>
      <c r="E36" s="50">
        <f t="shared" si="10"/>
        <v>751.0618700000043</v>
      </c>
      <c r="F36" s="63">
        <f t="shared" si="10"/>
        <v>3448.2388500000066</v>
      </c>
      <c r="G36" s="50">
        <f t="shared" si="10"/>
        <v>922.1090300000017</v>
      </c>
      <c r="H36" s="50">
        <f t="shared" si="10"/>
        <v>1343.5965700000036</v>
      </c>
      <c r="I36" s="50">
        <f t="shared" si="10"/>
        <v>1018.8134099999945</v>
      </c>
      <c r="J36" s="50">
        <f t="shared" si="10"/>
        <v>839.2492200000111</v>
      </c>
      <c r="K36" s="63">
        <f t="shared" si="10"/>
        <v>4123.76823</v>
      </c>
      <c r="L36" s="141">
        <f t="shared" si="0"/>
        <v>0.1959056229530016</v>
      </c>
      <c r="M36" s="123"/>
    </row>
    <row r="37" spans="1:13" ht="12.75">
      <c r="A37" s="105" t="s">
        <v>67</v>
      </c>
      <c r="B37" s="48"/>
      <c r="C37" s="48"/>
      <c r="D37" s="48"/>
      <c r="E37" s="48"/>
      <c r="F37" s="44"/>
      <c r="G37" s="48"/>
      <c r="H37" s="48"/>
      <c r="I37" s="48"/>
      <c r="J37" s="48"/>
      <c r="K37" s="44"/>
      <c r="L37" s="115"/>
      <c r="M37" s="118"/>
    </row>
    <row r="38" spans="1:13" s="7" customFormat="1" ht="12.75">
      <c r="A38" s="156" t="s">
        <v>64</v>
      </c>
      <c r="B38" s="48">
        <v>43.604169999999996</v>
      </c>
      <c r="C38" s="48">
        <v>41.58385000000001</v>
      </c>
      <c r="D38" s="48">
        <v>31.32817</v>
      </c>
      <c r="E38" s="48">
        <v>42.20188999999998</v>
      </c>
      <c r="F38" s="131">
        <f>SUM(B38:E38)</f>
        <v>158.71808</v>
      </c>
      <c r="G38" s="48">
        <v>51.88244</v>
      </c>
      <c r="H38" s="48">
        <v>37.17002000000001</v>
      </c>
      <c r="I38" s="48">
        <v>27.48039999999999</v>
      </c>
      <c r="J38" s="48">
        <v>26.520400000000024</v>
      </c>
      <c r="K38" s="131">
        <f>SUM(G38:J38)</f>
        <v>143.05326000000002</v>
      </c>
      <c r="L38" s="115">
        <f>IF(OR(AND(F38&lt;0,K38&gt;0),AND(F38&gt;0,K38&lt;0),F38=0,F38="-",K38="-"),"-",(K38-F38)/F38)</f>
        <v>-0.09869587636140738</v>
      </c>
      <c r="M38" s="121"/>
    </row>
    <row r="39" spans="1:13" ht="13.5" thickBot="1">
      <c r="A39" s="146" t="s">
        <v>63</v>
      </c>
      <c r="B39" s="150">
        <f aca="true" t="shared" si="11" ref="B39:K39">B36-B38</f>
        <v>601.4597400000027</v>
      </c>
      <c r="C39" s="150">
        <f t="shared" si="11"/>
        <v>927.8037600000034</v>
      </c>
      <c r="D39" s="150">
        <f t="shared" si="11"/>
        <v>1051.3972899999924</v>
      </c>
      <c r="E39" s="150">
        <f t="shared" si="11"/>
        <v>708.8599800000044</v>
      </c>
      <c r="F39" s="151">
        <f t="shared" si="11"/>
        <v>3289.5207700000065</v>
      </c>
      <c r="G39" s="150">
        <f t="shared" si="11"/>
        <v>870.2265900000017</v>
      </c>
      <c r="H39" s="150">
        <f t="shared" si="11"/>
        <v>1306.4265500000035</v>
      </c>
      <c r="I39" s="150">
        <f t="shared" si="11"/>
        <v>991.3330099999945</v>
      </c>
      <c r="J39" s="150">
        <f t="shared" si="11"/>
        <v>812.7288200000111</v>
      </c>
      <c r="K39" s="151">
        <f t="shared" si="11"/>
        <v>3980.7149699999995</v>
      </c>
      <c r="L39" s="141">
        <f>IF(OR(AND(F39&lt;0,K39&gt;0),AND(F39&gt;0,K39&lt;0),F39=0,F39="-",K39="-"),"-",(K39-F39)/F39)</f>
        <v>0.21012002912509098</v>
      </c>
      <c r="M39" s="117"/>
    </row>
    <row r="40" spans="1:13" ht="12.75">
      <c r="A40" s="45" t="s">
        <v>106</v>
      </c>
      <c r="B40" s="51">
        <f aca="true" t="shared" si="12" ref="B40:K40">-B17/B10</f>
        <v>0.6462705643021507</v>
      </c>
      <c r="C40" s="51">
        <f t="shared" si="12"/>
        <v>0.6621620697258178</v>
      </c>
      <c r="D40" s="51">
        <f t="shared" si="12"/>
        <v>0.6588559896068179</v>
      </c>
      <c r="E40" s="51">
        <f t="shared" si="12"/>
        <v>0.6712537421330107</v>
      </c>
      <c r="F40" s="133">
        <f t="shared" si="12"/>
        <v>0.6599198784974919</v>
      </c>
      <c r="G40" s="51">
        <f t="shared" si="12"/>
        <v>0.6642212362762662</v>
      </c>
      <c r="H40" s="51">
        <f t="shared" si="12"/>
        <v>0.6571477707897866</v>
      </c>
      <c r="I40" s="51">
        <f t="shared" si="12"/>
        <v>0.6586276247434741</v>
      </c>
      <c r="J40" s="51">
        <f t="shared" si="12"/>
        <v>0.6667061909720895</v>
      </c>
      <c r="K40" s="133">
        <f t="shared" si="12"/>
        <v>0.6616699061762247</v>
      </c>
      <c r="L40" s="115">
        <f>IF(OR(AND(F40&lt;0,K40&gt;0),AND(F40&gt;0,K40&lt;0),F40=0,F40="-",K40="-"),"-",(K40-F40))</f>
        <v>0.0017500276787327795</v>
      </c>
      <c r="M40" s="124" t="s">
        <v>42</v>
      </c>
    </row>
    <row r="41" spans="1:13" ht="13.5" thickBot="1">
      <c r="A41" s="45" t="s">
        <v>107</v>
      </c>
      <c r="B41" s="51">
        <f aca="true" t="shared" si="13" ref="B41:K41">-B22/B10</f>
        <v>0.279750755412444</v>
      </c>
      <c r="C41" s="51">
        <f t="shared" si="13"/>
        <v>0.28367589026437573</v>
      </c>
      <c r="D41" s="51">
        <f t="shared" si="13"/>
        <v>0.27632534501645656</v>
      </c>
      <c r="E41" s="51">
        <f t="shared" si="13"/>
        <v>0.2932513072962439</v>
      </c>
      <c r="F41" s="133">
        <f t="shared" si="13"/>
        <v>0.28337384206330335</v>
      </c>
      <c r="G41" s="51">
        <f t="shared" si="13"/>
        <v>0.28204410702405164</v>
      </c>
      <c r="H41" s="51">
        <f t="shared" si="13"/>
        <v>0.2776531244249999</v>
      </c>
      <c r="I41" s="51">
        <f t="shared" si="13"/>
        <v>0.28263380708701047</v>
      </c>
      <c r="J41" s="51">
        <f t="shared" si="13"/>
        <v>0.29550913905242343</v>
      </c>
      <c r="K41" s="133">
        <f t="shared" si="13"/>
        <v>0.284471996224928</v>
      </c>
      <c r="L41" s="141">
        <f>IF(OR(AND(F41&lt;0,K41&gt;0),AND(F41&gt;0,K41&lt;0),F41=0,F41="-",K41="-"),"-",(K41-F41))</f>
        <v>0.001098154161624676</v>
      </c>
      <c r="M41" s="124" t="s">
        <v>42</v>
      </c>
    </row>
    <row r="42" spans="1:13" ht="13.5" thickBot="1">
      <c r="A42" s="85" t="s">
        <v>105</v>
      </c>
      <c r="B42" s="52">
        <f aca="true" t="shared" si="14" ref="B42:K42">-(B17+B22)/B10</f>
        <v>0.9260213197145947</v>
      </c>
      <c r="C42" s="52">
        <f t="shared" si="14"/>
        <v>0.9458379599901935</v>
      </c>
      <c r="D42" s="52">
        <f t="shared" si="14"/>
        <v>0.9351813346232745</v>
      </c>
      <c r="E42" s="52">
        <f t="shared" si="14"/>
        <v>0.9645050494292546</v>
      </c>
      <c r="F42" s="91">
        <f t="shared" si="14"/>
        <v>0.9432937205607952</v>
      </c>
      <c r="G42" s="52">
        <f t="shared" si="14"/>
        <v>0.9462653433003178</v>
      </c>
      <c r="H42" s="52">
        <f t="shared" si="14"/>
        <v>0.9348008952147864</v>
      </c>
      <c r="I42" s="52">
        <f t="shared" si="14"/>
        <v>0.9412614318304847</v>
      </c>
      <c r="J42" s="52">
        <f t="shared" si="14"/>
        <v>0.962215330024513</v>
      </c>
      <c r="K42" s="91">
        <f t="shared" si="14"/>
        <v>0.9461419024011527</v>
      </c>
      <c r="L42" s="116">
        <f>IF(OR(AND(F42&lt;0,K42&gt;0),AND(F42&gt;0,K42&lt;0),F42=0,F42="-",K42="-"),"-",(K42-F42))</f>
        <v>0.002848181840357511</v>
      </c>
      <c r="M42" s="125" t="s">
        <v>42</v>
      </c>
    </row>
    <row r="43" spans="1:102" s="3" customFormat="1" ht="12.75">
      <c r="A43" s="4"/>
      <c r="B43" s="38"/>
      <c r="C43" s="38"/>
      <c r="D43" s="38"/>
      <c r="E43" s="38"/>
      <c r="F43" s="38"/>
      <c r="G43" s="38"/>
      <c r="H43" s="38"/>
      <c r="I43" s="38"/>
      <c r="J43" s="38"/>
      <c r="K43" s="38"/>
      <c r="L43" s="187"/>
      <c r="M43" s="2"/>
      <c r="N43" s="38"/>
      <c r="O43" s="13"/>
      <c r="P43" s="38"/>
      <c r="Q43" s="38"/>
      <c r="R43" s="38"/>
      <c r="S43" s="38"/>
      <c r="T43" s="13"/>
      <c r="U43" s="38"/>
      <c r="V43" s="38"/>
      <c r="W43" s="38"/>
      <c r="X43" s="187"/>
      <c r="Y43" s="2"/>
      <c r="Z43" s="38"/>
      <c r="AA43" s="38"/>
      <c r="AB43" s="38"/>
      <c r="AC43" s="38"/>
      <c r="AD43" s="13"/>
      <c r="AE43" s="38"/>
      <c r="AF43" s="38"/>
      <c r="AG43" s="38"/>
      <c r="AH43" s="38"/>
      <c r="AI43" s="13"/>
      <c r="AJ43" s="38"/>
      <c r="AK43" s="38"/>
      <c r="AL43" s="38"/>
      <c r="AM43" s="187"/>
      <c r="AN43" s="2"/>
      <c r="AO43" s="38"/>
      <c r="AP43" s="38"/>
      <c r="AQ43" s="38"/>
      <c r="AR43" s="38"/>
      <c r="AS43" s="13"/>
      <c r="AT43" s="38"/>
      <c r="AU43" s="38"/>
      <c r="AV43" s="38"/>
      <c r="AW43" s="38"/>
      <c r="AX43" s="13"/>
      <c r="AY43" s="38"/>
      <c r="AZ43" s="38"/>
      <c r="BA43" s="38"/>
      <c r="BB43" s="187"/>
      <c r="BC43" s="2"/>
      <c r="BD43" s="38"/>
      <c r="BE43" s="38"/>
      <c r="BF43" s="38"/>
      <c r="BG43" s="38"/>
      <c r="BH43" s="13"/>
      <c r="BI43" s="38"/>
      <c r="BJ43" s="38"/>
      <c r="BK43" s="38"/>
      <c r="BL43" s="38"/>
      <c r="BM43" s="13"/>
      <c r="BN43" s="38"/>
      <c r="BO43" s="38"/>
      <c r="BP43" s="38"/>
      <c r="BQ43" s="187"/>
      <c r="BR43" s="2"/>
      <c r="BS43" s="38"/>
      <c r="BT43" s="38"/>
      <c r="BU43" s="38"/>
      <c r="BV43" s="38"/>
      <c r="BW43" s="13"/>
      <c r="BX43" s="38"/>
      <c r="BY43" s="13"/>
      <c r="BZ43" s="38"/>
      <c r="CA43" s="38"/>
      <c r="CB43" s="13"/>
      <c r="CC43" s="38"/>
      <c r="CD43" s="38"/>
      <c r="CE43" s="38"/>
      <c r="CF43" s="187"/>
      <c r="CG43" s="2"/>
      <c r="CH43"/>
      <c r="CI43"/>
      <c r="CJ43"/>
      <c r="CK43"/>
      <c r="CL43"/>
      <c r="CM43"/>
      <c r="CN43"/>
      <c r="CO43"/>
      <c r="CP43"/>
      <c r="CQ43"/>
      <c r="CR43"/>
      <c r="CS43"/>
      <c r="CT43"/>
      <c r="CU43"/>
      <c r="CV43"/>
      <c r="CX43" s="142"/>
    </row>
    <row r="44" spans="1:91" s="7" customFormat="1" ht="45">
      <c r="A44" s="337" t="s">
        <v>72</v>
      </c>
      <c r="B44" s="256"/>
      <c r="C44" s="256"/>
      <c r="D44" s="256"/>
      <c r="E44" s="256"/>
      <c r="F44" s="256"/>
      <c r="G44" s="256"/>
      <c r="H44" s="256"/>
      <c r="I44" s="256"/>
      <c r="J44" s="256"/>
      <c r="K44" s="256"/>
      <c r="L44" s="258"/>
      <c r="M44" s="258"/>
      <c r="N44" s="258"/>
      <c r="O44" s="258"/>
      <c r="P44" s="256"/>
      <c r="Q44" s="258"/>
      <c r="R44" s="258"/>
      <c r="S44" s="258"/>
      <c r="T44" s="257"/>
      <c r="V44" s="258"/>
      <c r="W44" s="258"/>
      <c r="X44" s="258"/>
      <c r="Y44" s="259"/>
      <c r="Z44" s="258"/>
      <c r="AA44" s="258"/>
      <c r="AB44" s="258"/>
      <c r="AC44" s="256"/>
      <c r="AD44" s="258"/>
      <c r="AE44" s="258"/>
      <c r="AF44" s="258"/>
      <c r="AG44" s="257"/>
      <c r="AI44" s="258"/>
      <c r="AJ44" s="258"/>
      <c r="AK44" s="258"/>
      <c r="AL44" s="259"/>
      <c r="AM44" s="258"/>
      <c r="AN44" s="258"/>
      <c r="AO44" s="258"/>
      <c r="AP44" s="256"/>
      <c r="AQ44" s="258"/>
      <c r="AR44" s="258"/>
      <c r="AS44" s="258"/>
      <c r="AT44" s="257"/>
      <c r="AV44" s="258"/>
      <c r="AW44" s="258"/>
      <c r="AX44" s="258"/>
      <c r="AY44" s="259"/>
      <c r="AZ44" s="258"/>
      <c r="BA44" s="258"/>
      <c r="BB44" s="258"/>
      <c r="BC44" s="256"/>
      <c r="BD44" s="258"/>
      <c r="BE44" s="258"/>
      <c r="BF44" s="258"/>
      <c r="BG44" s="257"/>
      <c r="BI44" s="258"/>
      <c r="BJ44" s="258"/>
      <c r="BK44" s="258"/>
      <c r="BL44" s="259"/>
      <c r="BM44" s="258"/>
      <c r="BN44" s="258"/>
      <c r="BO44" s="258"/>
      <c r="BP44" s="256"/>
      <c r="BQ44" s="258"/>
      <c r="BR44" s="258"/>
      <c r="BS44" s="256"/>
      <c r="BT44" s="257"/>
      <c r="CG44" s="226"/>
      <c r="CH44" s="228"/>
      <c r="CI44" s="226"/>
      <c r="CJ44" s="226"/>
      <c r="CK44" s="253"/>
      <c r="CL44" s="224"/>
      <c r="CM44" s="225"/>
    </row>
  </sheetData>
  <sheetProtection/>
  <printOptions/>
  <pageMargins left="0.35433070866141736" right="0.2755905511811024" top="0.5905511811023623" bottom="0.2755905511811024" header="0.31496062992125984" footer="0.1968503937007874"/>
  <pageSetup horizontalDpi="600" verticalDpi="600" orientation="landscape" paperSize="9" scale="8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6.xml><?xml version="1.0" encoding="utf-8"?>
<worksheet xmlns="http://schemas.openxmlformats.org/spreadsheetml/2006/main" xmlns:r="http://schemas.openxmlformats.org/officeDocument/2006/relationships">
  <dimension ref="A1:CN46"/>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9.140625" defaultRowHeight="12.75"/>
  <cols>
    <col min="1" max="1" width="70.00390625" style="41" bestFit="1" customWidth="1"/>
    <col min="2" max="11" width="8.7109375" style="90" customWidth="1"/>
    <col min="12" max="12" width="9.140625" style="7" bestFit="1" customWidth="1"/>
    <col min="13" max="13" width="1.7109375" style="7" customWidth="1"/>
    <col min="14" max="16384" width="9.140625" style="5" customWidth="1"/>
  </cols>
  <sheetData>
    <row r="1" spans="1:76" s="9" customFormat="1" ht="19.5" customHeight="1">
      <c r="A1" s="158" t="s">
        <v>258</v>
      </c>
      <c r="F1" s="10"/>
      <c r="H1" s="19"/>
      <c r="I1" s="19"/>
      <c r="J1" s="19"/>
      <c r="K1" s="10"/>
      <c r="L1" s="21"/>
      <c r="M1" s="8"/>
      <c r="N1" s="10"/>
      <c r="O1" s="19"/>
      <c r="P1" s="19"/>
      <c r="Q1" s="19"/>
      <c r="R1" s="19"/>
      <c r="S1" s="19"/>
      <c r="U1" s="19"/>
      <c r="V1" s="19"/>
      <c r="W1" s="10"/>
      <c r="X1" s="10"/>
      <c r="Y1" s="19"/>
      <c r="Z1" s="19"/>
      <c r="AA1" s="19"/>
      <c r="AB1" s="19"/>
      <c r="AC1" s="19"/>
      <c r="AD1" s="19"/>
      <c r="AE1" s="19"/>
      <c r="AF1" s="19"/>
      <c r="AG1" s="19"/>
      <c r="AI1" s="10"/>
      <c r="AJ1" s="19"/>
      <c r="AK1" s="10"/>
      <c r="AL1" s="10"/>
      <c r="AM1" s="10"/>
      <c r="AN1" s="19"/>
      <c r="AO1" s="19"/>
      <c r="AP1" s="19"/>
      <c r="AQ1" s="19"/>
      <c r="AR1" s="19"/>
      <c r="AS1" s="19"/>
      <c r="AT1" s="19"/>
      <c r="AU1" s="19"/>
      <c r="AX1" s="10"/>
      <c r="AY1" s="19"/>
      <c r="AZ1" s="10"/>
      <c r="BA1" s="10"/>
      <c r="BB1" s="10"/>
      <c r="BC1" s="19"/>
      <c r="BD1" s="19"/>
      <c r="BE1" s="19"/>
      <c r="BF1" s="19"/>
      <c r="BG1" s="19"/>
      <c r="BH1" s="19"/>
      <c r="BI1" s="19"/>
      <c r="BJ1" s="19"/>
      <c r="BL1" s="19"/>
      <c r="BM1" s="19"/>
      <c r="BN1" s="10"/>
      <c r="BO1" s="10"/>
      <c r="BP1" s="10"/>
      <c r="BQ1" s="19"/>
      <c r="BR1" s="19"/>
      <c r="BS1" s="19"/>
      <c r="BT1" s="19"/>
      <c r="BU1" s="19"/>
      <c r="BV1" s="19"/>
      <c r="BW1" s="19"/>
      <c r="BX1" s="19"/>
    </row>
    <row r="2" spans="1:76" s="9" customFormat="1" ht="19.5" customHeight="1">
      <c r="A2" s="159" t="str">
        <f>'Balance Sheets'!A2</f>
        <v>By segments and quarters as of 31 December 2015</v>
      </c>
      <c r="F2" s="10"/>
      <c r="H2" s="19"/>
      <c r="I2" s="19"/>
      <c r="J2" s="19"/>
      <c r="K2" s="10"/>
      <c r="L2" s="21"/>
      <c r="M2" s="8"/>
      <c r="N2" s="10"/>
      <c r="O2" s="19"/>
      <c r="P2" s="19"/>
      <c r="Q2" s="19"/>
      <c r="R2" s="19"/>
      <c r="S2" s="19"/>
      <c r="U2" s="19"/>
      <c r="V2" s="19"/>
      <c r="W2" s="10"/>
      <c r="X2" s="10"/>
      <c r="Y2" s="19"/>
      <c r="Z2" s="19"/>
      <c r="AA2" s="19"/>
      <c r="AB2" s="19"/>
      <c r="AC2" s="19"/>
      <c r="AD2" s="19"/>
      <c r="AE2" s="19"/>
      <c r="AF2" s="19"/>
      <c r="AG2" s="19"/>
      <c r="AI2" s="10"/>
      <c r="AJ2" s="19"/>
      <c r="AK2" s="10"/>
      <c r="AL2" s="10"/>
      <c r="AM2" s="10"/>
      <c r="AN2" s="19"/>
      <c r="AO2" s="19"/>
      <c r="AP2" s="19"/>
      <c r="AQ2" s="19"/>
      <c r="AR2" s="19"/>
      <c r="AS2" s="19"/>
      <c r="AT2" s="19"/>
      <c r="AU2" s="19"/>
      <c r="AX2" s="10"/>
      <c r="AY2" s="19"/>
      <c r="AZ2" s="10"/>
      <c r="BA2" s="10"/>
      <c r="BB2" s="10"/>
      <c r="BC2" s="19"/>
      <c r="BD2" s="19"/>
      <c r="BE2" s="19"/>
      <c r="BF2" s="19"/>
      <c r="BG2" s="19"/>
      <c r="BH2" s="19"/>
      <c r="BI2" s="19"/>
      <c r="BJ2" s="19"/>
      <c r="BL2" s="19"/>
      <c r="BM2" s="19"/>
      <c r="BN2" s="10"/>
      <c r="BO2" s="10"/>
      <c r="BP2" s="10"/>
      <c r="BQ2" s="19"/>
      <c r="BR2" s="19"/>
      <c r="BS2" s="19"/>
      <c r="BT2" s="19"/>
      <c r="BU2" s="19"/>
      <c r="BV2" s="19"/>
      <c r="BW2" s="19"/>
      <c r="BX2" s="19"/>
    </row>
    <row r="3" spans="1:76" s="14" customFormat="1" ht="12" customHeight="1">
      <c r="A3" s="160"/>
      <c r="F3" s="8"/>
      <c r="H3" s="21"/>
      <c r="I3" s="21"/>
      <c r="J3" s="21"/>
      <c r="K3" s="8"/>
      <c r="L3" s="21"/>
      <c r="M3" s="8"/>
      <c r="N3" s="8"/>
      <c r="O3" s="21"/>
      <c r="P3" s="21"/>
      <c r="Q3" s="21"/>
      <c r="R3" s="21"/>
      <c r="S3" s="21"/>
      <c r="U3" s="21"/>
      <c r="V3" s="21"/>
      <c r="W3" s="8"/>
      <c r="X3" s="8"/>
      <c r="Y3" s="21"/>
      <c r="Z3" s="21"/>
      <c r="AA3" s="21"/>
      <c r="AB3" s="21"/>
      <c r="AC3" s="21"/>
      <c r="AD3" s="21"/>
      <c r="AE3" s="21"/>
      <c r="AF3" s="21"/>
      <c r="AG3" s="21"/>
      <c r="AI3" s="8"/>
      <c r="AJ3" s="21"/>
      <c r="AK3" s="8"/>
      <c r="AL3" s="8"/>
      <c r="AM3" s="8"/>
      <c r="AN3" s="21"/>
      <c r="AO3" s="21"/>
      <c r="AP3" s="21"/>
      <c r="AQ3" s="21"/>
      <c r="AR3" s="21"/>
      <c r="AS3" s="21"/>
      <c r="AT3" s="21"/>
      <c r="AU3" s="21"/>
      <c r="AX3" s="8"/>
      <c r="AY3" s="21"/>
      <c r="AZ3" s="8"/>
      <c r="BA3" s="8"/>
      <c r="BB3" s="8"/>
      <c r="BC3" s="21"/>
      <c r="BD3" s="21"/>
      <c r="BE3" s="21"/>
      <c r="BF3" s="21"/>
      <c r="BG3" s="21"/>
      <c r="BH3" s="21"/>
      <c r="BI3" s="21"/>
      <c r="BJ3" s="21"/>
      <c r="BL3" s="21"/>
      <c r="BM3" s="21"/>
      <c r="BN3" s="8"/>
      <c r="BO3" s="8"/>
      <c r="BP3" s="8"/>
      <c r="BQ3" s="21"/>
      <c r="BR3" s="21"/>
      <c r="BS3" s="21"/>
      <c r="BT3" s="21"/>
      <c r="BU3" s="21"/>
      <c r="BV3" s="21"/>
      <c r="BW3" s="21"/>
      <c r="BX3" s="21"/>
    </row>
    <row r="4" spans="1:14" s="41" customFormat="1" ht="18">
      <c r="A4" s="158" t="s">
        <v>6</v>
      </c>
      <c r="B4" s="88"/>
      <c r="C4" s="88"/>
      <c r="D4" s="88"/>
      <c r="E4" s="88"/>
      <c r="F4" s="88"/>
      <c r="G4" s="88"/>
      <c r="H4" s="88"/>
      <c r="I4" s="88"/>
      <c r="J4" s="88"/>
      <c r="K4" s="88"/>
      <c r="L4" s="65"/>
      <c r="M4" s="65"/>
      <c r="N4" s="352"/>
    </row>
    <row r="5" spans="2:13" s="41" customFormat="1" ht="9" customHeight="1">
      <c r="B5" s="88"/>
      <c r="C5" s="88"/>
      <c r="D5" s="88"/>
      <c r="E5" s="88"/>
      <c r="F5" s="88"/>
      <c r="G5" s="88"/>
      <c r="H5" s="88"/>
      <c r="I5" s="88"/>
      <c r="J5" s="88"/>
      <c r="K5" s="88"/>
      <c r="L5" s="65"/>
      <c r="M5" s="65"/>
    </row>
    <row r="6" spans="1:13" ht="19.5" customHeight="1" thickBot="1">
      <c r="A6" s="89" t="s">
        <v>62</v>
      </c>
      <c r="B6" s="15" t="s">
        <v>113</v>
      </c>
      <c r="C6" s="15" t="s">
        <v>117</v>
      </c>
      <c r="D6" s="15" t="s">
        <v>118</v>
      </c>
      <c r="E6" s="15" t="s">
        <v>119</v>
      </c>
      <c r="F6" s="18">
        <v>2014</v>
      </c>
      <c r="G6" s="15" t="s">
        <v>122</v>
      </c>
      <c r="H6" s="15" t="s">
        <v>123</v>
      </c>
      <c r="I6" s="15" t="s">
        <v>124</v>
      </c>
      <c r="J6" s="15" t="s">
        <v>125</v>
      </c>
      <c r="K6" s="18">
        <v>2015</v>
      </c>
      <c r="L6" s="18" t="s">
        <v>121</v>
      </c>
      <c r="M6" s="121"/>
    </row>
    <row r="7" spans="1:13" ht="12.75">
      <c r="A7" s="42" t="s">
        <v>31</v>
      </c>
      <c r="B7" s="54">
        <v>17163.006739999997</v>
      </c>
      <c r="C7" s="54">
        <v>16960.962710000007</v>
      </c>
      <c r="D7" s="54">
        <v>15853.46637999999</v>
      </c>
      <c r="E7" s="54">
        <v>17353.675120000007</v>
      </c>
      <c r="F7" s="92">
        <f aca="true" t="shared" si="0" ref="F7:F28">SUM(B7:E7)</f>
        <v>67331.11095</v>
      </c>
      <c r="G7" s="54">
        <v>18821.66837</v>
      </c>
      <c r="H7" s="54">
        <v>16718.81529</v>
      </c>
      <c r="I7" s="54">
        <v>14313.245830000007</v>
      </c>
      <c r="J7" s="54">
        <v>17048.846559999998</v>
      </c>
      <c r="K7" s="92">
        <f>SUM(G7:J7)</f>
        <v>66902.57605</v>
      </c>
      <c r="L7" s="115">
        <f aca="true" t="shared" si="1" ref="L7:L39">IF(OR(AND(F7&lt;0,K7&gt;0),AND(F7&gt;0,K7&lt;0),F7=0,F7="-",K7="-"),"-",(K7-F7)/F7)</f>
        <v>-0.006364589770666761</v>
      </c>
      <c r="M7" s="121"/>
    </row>
    <row r="8" spans="1:13" ht="12.75">
      <c r="A8" s="45" t="s">
        <v>24</v>
      </c>
      <c r="B8" s="53">
        <v>-161.56128</v>
      </c>
      <c r="C8" s="53">
        <v>-224.76826999999997</v>
      </c>
      <c r="D8" s="53">
        <v>-182.21535</v>
      </c>
      <c r="E8" s="53">
        <v>-61.71238000000005</v>
      </c>
      <c r="F8" s="92">
        <f t="shared" si="0"/>
        <v>-630.25728</v>
      </c>
      <c r="G8" s="53">
        <v>-153.56792000000002</v>
      </c>
      <c r="H8" s="53">
        <v>-263.09947</v>
      </c>
      <c r="I8" s="53">
        <v>-165.79010999999997</v>
      </c>
      <c r="J8" s="53">
        <v>-164.56057999999996</v>
      </c>
      <c r="K8" s="92">
        <f>SUM(G8:J8)</f>
        <v>-747.0180799999999</v>
      </c>
      <c r="L8" s="115">
        <f t="shared" si="1"/>
        <v>0.18525894694941072</v>
      </c>
      <c r="M8" s="121"/>
    </row>
    <row r="9" spans="1:13" ht="12.75">
      <c r="A9" s="46" t="s">
        <v>25</v>
      </c>
      <c r="B9" s="55">
        <v>-183.20207000000002</v>
      </c>
      <c r="C9" s="55">
        <v>-57.182709999999986</v>
      </c>
      <c r="D9" s="55">
        <v>-125.17634999999999</v>
      </c>
      <c r="E9" s="55">
        <v>-178.27261000000004</v>
      </c>
      <c r="F9" s="93">
        <f t="shared" si="0"/>
        <v>-543.83374</v>
      </c>
      <c r="G9" s="55">
        <v>-73.08122</v>
      </c>
      <c r="H9" s="55">
        <v>-61.83257999999998</v>
      </c>
      <c r="I9" s="55">
        <v>-100.06112000000005</v>
      </c>
      <c r="J9" s="55">
        <v>-74.05164999999997</v>
      </c>
      <c r="K9" s="93">
        <f>SUM(G9:J9)</f>
        <v>-309.02657</v>
      </c>
      <c r="L9" s="119">
        <f t="shared" si="1"/>
        <v>-0.43176278470695845</v>
      </c>
      <c r="M9" s="121"/>
    </row>
    <row r="10" spans="1:13" ht="12.75">
      <c r="A10" s="45" t="s">
        <v>32</v>
      </c>
      <c r="B10" s="62">
        <f aca="true" t="shared" si="2" ref="B10:K10">SUM(B7:B9)</f>
        <v>16818.243389999996</v>
      </c>
      <c r="C10" s="62">
        <f t="shared" si="2"/>
        <v>16679.011730000006</v>
      </c>
      <c r="D10" s="62">
        <f t="shared" si="2"/>
        <v>15546.07467999999</v>
      </c>
      <c r="E10" s="62">
        <f t="shared" si="2"/>
        <v>17113.690130000006</v>
      </c>
      <c r="F10" s="83">
        <f t="shared" si="2"/>
        <v>66157.01993</v>
      </c>
      <c r="G10" s="62">
        <f t="shared" si="2"/>
        <v>18595.019229999998</v>
      </c>
      <c r="H10" s="62">
        <f t="shared" si="2"/>
        <v>16393.88324</v>
      </c>
      <c r="I10" s="62">
        <f t="shared" si="2"/>
        <v>14047.394600000007</v>
      </c>
      <c r="J10" s="62">
        <f t="shared" si="2"/>
        <v>16810.234329999996</v>
      </c>
      <c r="K10" s="83">
        <f t="shared" si="2"/>
        <v>65846.5314</v>
      </c>
      <c r="L10" s="115">
        <f t="shared" si="1"/>
        <v>-0.004693206107658904</v>
      </c>
      <c r="M10" s="121"/>
    </row>
    <row r="11" spans="1:13" ht="12.75">
      <c r="A11" s="46" t="s">
        <v>131</v>
      </c>
      <c r="B11" s="55">
        <v>-10541.840189999999</v>
      </c>
      <c r="C11" s="55">
        <v>-10680.186529999999</v>
      </c>
      <c r="D11" s="55">
        <v>-9690.35598</v>
      </c>
      <c r="E11" s="55">
        <v>-10730.149370000003</v>
      </c>
      <c r="F11" s="93">
        <f t="shared" si="0"/>
        <v>-41642.53207</v>
      </c>
      <c r="G11" s="55">
        <v>-11842.39476</v>
      </c>
      <c r="H11" s="55">
        <v>-10683.531729999999</v>
      </c>
      <c r="I11" s="55">
        <v>-8622.947700000004</v>
      </c>
      <c r="J11" s="55">
        <v>-10482.744969999992</v>
      </c>
      <c r="K11" s="93">
        <f>SUM(G11:J11)</f>
        <v>-41631.619159999995</v>
      </c>
      <c r="L11" s="119">
        <f t="shared" si="1"/>
        <v>-0.00026206163404430025</v>
      </c>
      <c r="M11" s="121"/>
    </row>
    <row r="12" spans="1:13" s="6" customFormat="1" ht="12.75">
      <c r="A12" s="42" t="s">
        <v>3</v>
      </c>
      <c r="B12" s="62">
        <f aca="true" t="shared" si="3" ref="B12:K12">SUM(B10:B11)</f>
        <v>6276.403199999997</v>
      </c>
      <c r="C12" s="62">
        <f t="shared" si="3"/>
        <v>5998.825200000007</v>
      </c>
      <c r="D12" s="62">
        <f t="shared" si="3"/>
        <v>5855.71869999999</v>
      </c>
      <c r="E12" s="62">
        <f t="shared" si="3"/>
        <v>6383.5407600000035</v>
      </c>
      <c r="F12" s="83">
        <f t="shared" si="3"/>
        <v>24514.487859999994</v>
      </c>
      <c r="G12" s="62">
        <f t="shared" si="3"/>
        <v>6752.624469999999</v>
      </c>
      <c r="H12" s="62">
        <f t="shared" si="3"/>
        <v>5710.35151</v>
      </c>
      <c r="I12" s="62">
        <f t="shared" si="3"/>
        <v>5424.446900000003</v>
      </c>
      <c r="J12" s="62">
        <f t="shared" si="3"/>
        <v>6327.489360000003</v>
      </c>
      <c r="K12" s="83">
        <f t="shared" si="3"/>
        <v>24214.912240000012</v>
      </c>
      <c r="L12" s="115">
        <f t="shared" si="1"/>
        <v>-0.012220349929838652</v>
      </c>
      <c r="M12" s="104"/>
    </row>
    <row r="13" spans="1:13" ht="12.75">
      <c r="A13" s="45" t="s">
        <v>4</v>
      </c>
      <c r="B13" s="53">
        <v>4159.09944</v>
      </c>
      <c r="C13" s="53">
        <v>4471.697419999999</v>
      </c>
      <c r="D13" s="53">
        <v>4259.749760000001</v>
      </c>
      <c r="E13" s="53">
        <v>4416.23336</v>
      </c>
      <c r="F13" s="92">
        <f>SUM(B13:E13)</f>
        <v>17306.77998</v>
      </c>
      <c r="G13" s="53">
        <v>4425.75537</v>
      </c>
      <c r="H13" s="53">
        <v>4846.32932</v>
      </c>
      <c r="I13" s="53">
        <v>4542.400250000001</v>
      </c>
      <c r="J13" s="53">
        <v>4516.764860000003</v>
      </c>
      <c r="K13" s="92">
        <f>SUM(G13:J13)</f>
        <v>18331.249800000005</v>
      </c>
      <c r="L13" s="115">
        <f t="shared" si="1"/>
        <v>0.05919470988733317</v>
      </c>
      <c r="M13" s="121"/>
    </row>
    <row r="14" spans="1:13" ht="12.75">
      <c r="A14" s="45" t="s">
        <v>37</v>
      </c>
      <c r="B14" s="53">
        <v>-268.36096999999995</v>
      </c>
      <c r="C14" s="53">
        <v>-37.041730000000086</v>
      </c>
      <c r="D14" s="53">
        <v>-207.00895999999995</v>
      </c>
      <c r="E14" s="53">
        <v>-854.30288</v>
      </c>
      <c r="F14" s="92">
        <f t="shared" si="0"/>
        <v>-1366.71454</v>
      </c>
      <c r="G14" s="53">
        <v>584.63716</v>
      </c>
      <c r="H14" s="53">
        <v>-1272.27574</v>
      </c>
      <c r="I14" s="53">
        <v>-1146.45145</v>
      </c>
      <c r="J14" s="53">
        <v>-216.0164299999999</v>
      </c>
      <c r="K14" s="92">
        <f>SUM(G14:J14)</f>
        <v>-2050.10646</v>
      </c>
      <c r="L14" s="115">
        <f t="shared" si="1"/>
        <v>0.5000253527704476</v>
      </c>
      <c r="M14" s="121"/>
    </row>
    <row r="15" spans="1:13" ht="12.75">
      <c r="A15" s="45" t="s">
        <v>45</v>
      </c>
      <c r="B15" s="53">
        <v>826.82314</v>
      </c>
      <c r="C15" s="53">
        <v>754.2522200000001</v>
      </c>
      <c r="D15" s="53">
        <v>746.4723299999998</v>
      </c>
      <c r="E15" s="53">
        <v>876.0729700000002</v>
      </c>
      <c r="F15" s="92">
        <f t="shared" si="0"/>
        <v>3203.62066</v>
      </c>
      <c r="G15" s="53">
        <v>2437.94954</v>
      </c>
      <c r="H15" s="53">
        <v>1606.1383099999998</v>
      </c>
      <c r="I15" s="53">
        <v>1209.2798599999996</v>
      </c>
      <c r="J15" s="53">
        <v>1206.0093700000007</v>
      </c>
      <c r="K15" s="92">
        <f>SUM(G15:J15)</f>
        <v>6459.37708</v>
      </c>
      <c r="L15" s="115">
        <f t="shared" si="1"/>
        <v>1.016274011667786</v>
      </c>
      <c r="M15" s="121"/>
    </row>
    <row r="16" spans="1:13" ht="12.75">
      <c r="A16" s="45" t="s">
        <v>26</v>
      </c>
      <c r="B16" s="53">
        <v>228.68112</v>
      </c>
      <c r="C16" s="53">
        <v>261.01279999999997</v>
      </c>
      <c r="D16" s="53">
        <v>262.53808000000004</v>
      </c>
      <c r="E16" s="53">
        <v>264.94593999999995</v>
      </c>
      <c r="F16" s="92">
        <f t="shared" si="0"/>
        <v>1017.1779399999999</v>
      </c>
      <c r="G16" s="53">
        <v>346.67615</v>
      </c>
      <c r="H16" s="53">
        <v>332.23852</v>
      </c>
      <c r="I16" s="53">
        <v>318.15927</v>
      </c>
      <c r="J16" s="53">
        <v>333.6698200000001</v>
      </c>
      <c r="K16" s="92">
        <f>SUM(G16:J16)</f>
        <v>1330.74376</v>
      </c>
      <c r="L16" s="115">
        <f t="shared" si="1"/>
        <v>0.3082703700790052</v>
      </c>
      <c r="M16" s="121"/>
    </row>
    <row r="17" spans="1:13" ht="12.75">
      <c r="A17" s="66" t="s">
        <v>0</v>
      </c>
      <c r="B17" s="53">
        <v>48.76885</v>
      </c>
      <c r="C17" s="53">
        <v>33.298739999999995</v>
      </c>
      <c r="D17" s="53">
        <v>31.923620000000014</v>
      </c>
      <c r="E17" s="53">
        <v>42.27893000000002</v>
      </c>
      <c r="F17" s="134">
        <f t="shared" si="0"/>
        <v>156.27014000000003</v>
      </c>
      <c r="G17" s="53">
        <v>63.27772</v>
      </c>
      <c r="H17" s="53">
        <v>41.99239999999999</v>
      </c>
      <c r="I17" s="53">
        <v>41.52801000000002</v>
      </c>
      <c r="J17" s="53">
        <v>50.77079999999998</v>
      </c>
      <c r="K17" s="134">
        <f>SUM(G17:J17)</f>
        <v>197.56893</v>
      </c>
      <c r="L17" s="119">
        <f t="shared" si="1"/>
        <v>0.26427819159821553</v>
      </c>
      <c r="M17" s="121"/>
    </row>
    <row r="18" spans="1:13" ht="12.75">
      <c r="A18" s="97" t="s">
        <v>27</v>
      </c>
      <c r="B18" s="99">
        <f aca="true" t="shared" si="4" ref="B18:K18">SUM(B12:B17)</f>
        <v>11271.414779999997</v>
      </c>
      <c r="C18" s="99">
        <f t="shared" si="4"/>
        <v>11482.044650000005</v>
      </c>
      <c r="D18" s="99">
        <f t="shared" si="4"/>
        <v>10949.393529999992</v>
      </c>
      <c r="E18" s="99">
        <f t="shared" si="4"/>
        <v>11128.769080000004</v>
      </c>
      <c r="F18" s="98">
        <f t="shared" si="4"/>
        <v>44831.622039999995</v>
      </c>
      <c r="G18" s="99">
        <f t="shared" si="4"/>
        <v>14610.920409999997</v>
      </c>
      <c r="H18" s="99">
        <f t="shared" si="4"/>
        <v>11264.77432</v>
      </c>
      <c r="I18" s="99">
        <f t="shared" si="4"/>
        <v>10389.362840000003</v>
      </c>
      <c r="J18" s="99">
        <f t="shared" si="4"/>
        <v>12218.687780000006</v>
      </c>
      <c r="K18" s="98">
        <f t="shared" si="4"/>
        <v>48483.74535000001</v>
      </c>
      <c r="L18" s="119">
        <f t="shared" si="1"/>
        <v>0.08146310893550747</v>
      </c>
      <c r="M18" s="121"/>
    </row>
    <row r="19" spans="1:13" ht="12.75">
      <c r="A19" s="45" t="s">
        <v>9</v>
      </c>
      <c r="B19" s="53">
        <v>-5081.2928600000005</v>
      </c>
      <c r="C19" s="53">
        <v>-5173.007129999999</v>
      </c>
      <c r="D19" s="53">
        <v>-5003.77635</v>
      </c>
      <c r="E19" s="53">
        <v>-5516.872010000003</v>
      </c>
      <c r="F19" s="92">
        <f t="shared" si="0"/>
        <v>-20774.948350000002</v>
      </c>
      <c r="G19" s="53">
        <v>-5154.031379999999</v>
      </c>
      <c r="H19" s="53">
        <v>-4703.49635</v>
      </c>
      <c r="I19" s="53">
        <v>-4742.330320000001</v>
      </c>
      <c r="J19" s="53">
        <v>-6386.353279999996</v>
      </c>
      <c r="K19" s="92">
        <f aca="true" t="shared" si="5" ref="K19:K26">SUM(G19:J19)</f>
        <v>-20986.21133</v>
      </c>
      <c r="L19" s="115">
        <f t="shared" si="1"/>
        <v>0.010169121792305003</v>
      </c>
      <c r="M19" s="121"/>
    </row>
    <row r="20" spans="1:14" ht="12.75">
      <c r="A20" s="45" t="s">
        <v>10</v>
      </c>
      <c r="B20" s="53">
        <v>-3314.0259100000003</v>
      </c>
      <c r="C20" s="53">
        <v>-3457.3218499999994</v>
      </c>
      <c r="D20" s="53">
        <v>-3174.8034</v>
      </c>
      <c r="E20" s="53">
        <v>-2616.5987800000003</v>
      </c>
      <c r="F20" s="92">
        <f t="shared" si="0"/>
        <v>-12562.74994</v>
      </c>
      <c r="G20" s="53">
        <v>-5961.0513200000005</v>
      </c>
      <c r="H20" s="53">
        <v>-3433.0773599999993</v>
      </c>
      <c r="I20" s="53">
        <v>-1887.7575799999995</v>
      </c>
      <c r="J20" s="53">
        <v>-2267.7036400000015</v>
      </c>
      <c r="K20" s="92">
        <f t="shared" si="5"/>
        <v>-13549.5899</v>
      </c>
      <c r="L20" s="115">
        <f t="shared" si="1"/>
        <v>0.07855286181076379</v>
      </c>
      <c r="M20" s="121"/>
      <c r="N20" s="108"/>
    </row>
    <row r="21" spans="1:13" ht="12.75">
      <c r="A21" s="45" t="s">
        <v>35</v>
      </c>
      <c r="B21" s="53">
        <v>-24.55195</v>
      </c>
      <c r="C21" s="53">
        <v>-23.70923</v>
      </c>
      <c r="D21" s="53">
        <v>-27.231869999999994</v>
      </c>
      <c r="E21" s="53">
        <v>-31.22274</v>
      </c>
      <c r="F21" s="92">
        <f t="shared" si="0"/>
        <v>-106.71579</v>
      </c>
      <c r="G21" s="53">
        <v>-26.71175</v>
      </c>
      <c r="H21" s="53">
        <v>-24.974690000000006</v>
      </c>
      <c r="I21" s="53">
        <v>-27.212289999999996</v>
      </c>
      <c r="J21" s="53">
        <v>-29.184520000000006</v>
      </c>
      <c r="K21" s="92">
        <f t="shared" si="5"/>
        <v>-108.08325</v>
      </c>
      <c r="L21" s="115">
        <f t="shared" si="1"/>
        <v>0.012814036235874826</v>
      </c>
      <c r="M21" s="121"/>
    </row>
    <row r="22" spans="1:13" ht="12.75">
      <c r="A22" s="45" t="s">
        <v>46</v>
      </c>
      <c r="B22" s="53">
        <v>-291.32668</v>
      </c>
      <c r="C22" s="53">
        <v>-49.12543999999997</v>
      </c>
      <c r="D22" s="53">
        <v>-102.09912000000003</v>
      </c>
      <c r="E22" s="53">
        <v>-234.29578000000004</v>
      </c>
      <c r="F22" s="92">
        <f t="shared" si="0"/>
        <v>-676.84702</v>
      </c>
      <c r="G22" s="53">
        <v>-87.25366</v>
      </c>
      <c r="H22" s="53">
        <v>-107.72895</v>
      </c>
      <c r="I22" s="53">
        <v>-793.9167199999999</v>
      </c>
      <c r="J22" s="53">
        <v>-210.0394500000001</v>
      </c>
      <c r="K22" s="92">
        <f t="shared" si="5"/>
        <v>-1198.93878</v>
      </c>
      <c r="L22" s="115">
        <f t="shared" si="1"/>
        <v>0.7713585855781708</v>
      </c>
      <c r="M22" s="121"/>
    </row>
    <row r="23" spans="1:13" ht="12.75">
      <c r="A23" s="45" t="s">
        <v>12</v>
      </c>
      <c r="B23" s="53">
        <v>-195.07334</v>
      </c>
      <c r="C23" s="53">
        <v>-231.77291</v>
      </c>
      <c r="D23" s="53">
        <v>-218.63389</v>
      </c>
      <c r="E23" s="53">
        <v>-257.50221999999997</v>
      </c>
      <c r="F23" s="92">
        <f t="shared" si="0"/>
        <v>-902.98236</v>
      </c>
      <c r="G23" s="53">
        <v>-226.6094</v>
      </c>
      <c r="H23" s="53">
        <v>-245.06956000000002</v>
      </c>
      <c r="I23" s="53">
        <v>-242.77835999999996</v>
      </c>
      <c r="J23" s="53">
        <v>-298.42408</v>
      </c>
      <c r="K23" s="92">
        <f t="shared" si="5"/>
        <v>-1012.8814</v>
      </c>
      <c r="L23" s="115">
        <f t="shared" si="1"/>
        <v>0.12170674076069439</v>
      </c>
      <c r="M23" s="121"/>
    </row>
    <row r="24" spans="1:13" ht="12.75">
      <c r="A24" s="45" t="s">
        <v>128</v>
      </c>
      <c r="B24" s="53">
        <v>-1254.11733</v>
      </c>
      <c r="C24" s="53">
        <v>-1447.08619</v>
      </c>
      <c r="D24" s="53">
        <v>-1488.2591199999997</v>
      </c>
      <c r="E24" s="53">
        <v>-1670.8969100000004</v>
      </c>
      <c r="F24" s="92">
        <f t="shared" si="0"/>
        <v>-5860.35955</v>
      </c>
      <c r="G24" s="53">
        <v>-1721.6523</v>
      </c>
      <c r="H24" s="53">
        <v>-1697.98595</v>
      </c>
      <c r="I24" s="53">
        <v>-1777.3542300000008</v>
      </c>
      <c r="J24" s="53">
        <v>-1724.790109999999</v>
      </c>
      <c r="K24" s="92">
        <f t="shared" si="5"/>
        <v>-6921.78259</v>
      </c>
      <c r="L24" s="115">
        <f t="shared" si="1"/>
        <v>0.18111909874198753</v>
      </c>
      <c r="M24" s="121"/>
    </row>
    <row r="25" spans="1:13" ht="12.75">
      <c r="A25" s="45" t="s">
        <v>14</v>
      </c>
      <c r="B25" s="53">
        <v>-87.30253</v>
      </c>
      <c r="C25" s="53">
        <v>-92.55277</v>
      </c>
      <c r="D25" s="53">
        <v>-109.65884</v>
      </c>
      <c r="E25" s="53">
        <v>-97.0428</v>
      </c>
      <c r="F25" s="92">
        <f t="shared" si="0"/>
        <v>-386.55694</v>
      </c>
      <c r="G25" s="53">
        <v>-151.3988</v>
      </c>
      <c r="H25" s="53">
        <v>-145.09978</v>
      </c>
      <c r="I25" s="53">
        <v>-148.94785000000002</v>
      </c>
      <c r="J25" s="53">
        <v>-153.09332999999998</v>
      </c>
      <c r="K25" s="92">
        <f t="shared" si="5"/>
        <v>-598.53976</v>
      </c>
      <c r="L25" s="115">
        <f t="shared" si="1"/>
        <v>0.548387050042356</v>
      </c>
      <c r="M25" s="121"/>
    </row>
    <row r="26" spans="1:13" ht="12.75">
      <c r="A26" s="45" t="s">
        <v>116</v>
      </c>
      <c r="B26" s="53">
        <v>-4.6327</v>
      </c>
      <c r="C26" s="53">
        <v>-4.6327</v>
      </c>
      <c r="D26" s="53">
        <v>-4.63269</v>
      </c>
      <c r="E26" s="53">
        <v>-4.6327</v>
      </c>
      <c r="F26" s="92">
        <f t="shared" si="0"/>
        <v>-18.53079</v>
      </c>
      <c r="G26" s="53">
        <v>-4.6327</v>
      </c>
      <c r="H26" s="53">
        <v>-4.6327</v>
      </c>
      <c r="I26" s="53">
        <v>-4.63269</v>
      </c>
      <c r="J26" s="53">
        <v>-4.6327</v>
      </c>
      <c r="K26" s="92">
        <f t="shared" si="5"/>
        <v>-18.53079</v>
      </c>
      <c r="L26" s="115">
        <f t="shared" si="1"/>
        <v>0</v>
      </c>
      <c r="M26" s="121"/>
    </row>
    <row r="27" spans="1:13" ht="12.75">
      <c r="A27" s="66" t="s">
        <v>112</v>
      </c>
      <c r="B27" s="53">
        <v>0.041030000000000004</v>
      </c>
      <c r="C27" s="53">
        <v>7.992070000000001</v>
      </c>
      <c r="D27" s="53">
        <v>-0.5240100000000005</v>
      </c>
      <c r="E27" s="53">
        <v>-4.5874500000000005</v>
      </c>
      <c r="F27" s="92">
        <f t="shared" si="0"/>
        <v>2.92164</v>
      </c>
      <c r="G27" s="53">
        <v>-0.2001</v>
      </c>
      <c r="H27" s="53">
        <v>-20.221159999999998</v>
      </c>
      <c r="I27" s="53">
        <v>-0.7491200000000049</v>
      </c>
      <c r="J27" s="53">
        <v>-10.379579999999997</v>
      </c>
      <c r="K27" s="92">
        <f>SUM(G27:J27)</f>
        <v>-31.54996</v>
      </c>
      <c r="L27" s="115" t="str">
        <f t="shared" si="1"/>
        <v>-</v>
      </c>
      <c r="M27" s="121"/>
    </row>
    <row r="28" spans="1:13" ht="12.75">
      <c r="A28" s="45" t="s">
        <v>1</v>
      </c>
      <c r="B28" s="53">
        <v>-139.60475</v>
      </c>
      <c r="C28" s="53">
        <v>-25.994879999999995</v>
      </c>
      <c r="D28" s="53">
        <v>-29.538550000000015</v>
      </c>
      <c r="E28" s="53">
        <v>-22.235449999999986</v>
      </c>
      <c r="F28" s="92">
        <f t="shared" si="0"/>
        <v>-217.37363</v>
      </c>
      <c r="G28" s="53">
        <v>-173.82878</v>
      </c>
      <c r="H28" s="53">
        <v>-29.20415</v>
      </c>
      <c r="I28" s="53">
        <v>-25.79546000000002</v>
      </c>
      <c r="J28" s="53">
        <v>-32.89436999999998</v>
      </c>
      <c r="K28" s="92">
        <f>SUM(G28:J28)</f>
        <v>-261.72276</v>
      </c>
      <c r="L28" s="119">
        <f t="shared" si="1"/>
        <v>0.20402258544424182</v>
      </c>
      <c r="M28" s="121"/>
    </row>
    <row r="29" spans="1:13" ht="13.5" thickBot="1">
      <c r="A29" s="94" t="s">
        <v>28</v>
      </c>
      <c r="B29" s="57">
        <f aca="true" t="shared" si="6" ref="B29:K29">SUM(B19:B28)</f>
        <v>-10391.887020000002</v>
      </c>
      <c r="C29" s="57">
        <f t="shared" si="6"/>
        <v>-10497.211029999999</v>
      </c>
      <c r="D29" s="57">
        <f t="shared" si="6"/>
        <v>-10159.157839999998</v>
      </c>
      <c r="E29" s="57">
        <f t="shared" si="6"/>
        <v>-10455.886840000003</v>
      </c>
      <c r="F29" s="128">
        <f t="shared" si="6"/>
        <v>-41504.14273000001</v>
      </c>
      <c r="G29" s="57">
        <f t="shared" si="6"/>
        <v>-13507.37019</v>
      </c>
      <c r="H29" s="57">
        <f t="shared" si="6"/>
        <v>-10411.49065</v>
      </c>
      <c r="I29" s="57">
        <f t="shared" si="6"/>
        <v>-9651.474620000003</v>
      </c>
      <c r="J29" s="57">
        <f t="shared" si="6"/>
        <v>-11117.495059999997</v>
      </c>
      <c r="K29" s="128">
        <f t="shared" si="6"/>
        <v>-44687.83051999999</v>
      </c>
      <c r="L29" s="141">
        <f t="shared" si="1"/>
        <v>0.07670771110033674</v>
      </c>
      <c r="M29" s="121"/>
    </row>
    <row r="30" spans="1:13" ht="13.5" thickBot="1">
      <c r="A30" s="95" t="s">
        <v>29</v>
      </c>
      <c r="B30" s="58">
        <f aca="true" t="shared" si="7" ref="B30:K30">B29+B18</f>
        <v>879.5277599999954</v>
      </c>
      <c r="C30" s="58">
        <f t="shared" si="7"/>
        <v>984.8336200000067</v>
      </c>
      <c r="D30" s="58">
        <f t="shared" si="7"/>
        <v>790.2356899999941</v>
      </c>
      <c r="E30" s="58">
        <f t="shared" si="7"/>
        <v>672.8822400000008</v>
      </c>
      <c r="F30" s="129">
        <f t="shared" si="7"/>
        <v>3327.479309999988</v>
      </c>
      <c r="G30" s="58">
        <f t="shared" si="7"/>
        <v>1103.5502199999974</v>
      </c>
      <c r="H30" s="58">
        <f t="shared" si="7"/>
        <v>853.2836700000007</v>
      </c>
      <c r="I30" s="58">
        <f t="shared" si="7"/>
        <v>737.8882200000007</v>
      </c>
      <c r="J30" s="58">
        <f t="shared" si="7"/>
        <v>1101.1927200000082</v>
      </c>
      <c r="K30" s="129">
        <f t="shared" si="7"/>
        <v>3795.9148300000234</v>
      </c>
      <c r="L30" s="141">
        <f t="shared" si="1"/>
        <v>0.14077789111783753</v>
      </c>
      <c r="M30" s="121"/>
    </row>
    <row r="31" spans="1:13" ht="12.75">
      <c r="A31" s="45" t="s">
        <v>38</v>
      </c>
      <c r="B31" s="53">
        <v>-0.47332</v>
      </c>
      <c r="C31" s="53">
        <v>-24.931639999999998</v>
      </c>
      <c r="D31" s="53">
        <v>-16.83416</v>
      </c>
      <c r="E31" s="53">
        <v>-88.49265000000001</v>
      </c>
      <c r="F31" s="92">
        <f>SUM(B31:E31)</f>
        <v>-130.73177</v>
      </c>
      <c r="G31" s="53">
        <v>-49.590559999999996</v>
      </c>
      <c r="H31" s="53">
        <v>38.76116</v>
      </c>
      <c r="I31" s="53">
        <v>-49.10701</v>
      </c>
      <c r="J31" s="53">
        <v>8.669090000000004</v>
      </c>
      <c r="K31" s="92">
        <f>SUM(G31:J31)</f>
        <v>-51.26732</v>
      </c>
      <c r="L31" s="115">
        <f t="shared" si="1"/>
        <v>-0.6078434492243163</v>
      </c>
      <c r="M31" s="121"/>
    </row>
    <row r="32" spans="1:13" ht="12.75">
      <c r="A32" s="45" t="s">
        <v>47</v>
      </c>
      <c r="B32" s="53">
        <v>25.69198</v>
      </c>
      <c r="C32" s="53">
        <v>90.24679</v>
      </c>
      <c r="D32" s="53">
        <v>18.99785</v>
      </c>
      <c r="E32" s="53">
        <v>48.341339999999974</v>
      </c>
      <c r="F32" s="92">
        <f>SUM(B32:E32)</f>
        <v>183.27795999999998</v>
      </c>
      <c r="G32" s="53">
        <v>35.58037</v>
      </c>
      <c r="H32" s="53">
        <v>64.32079</v>
      </c>
      <c r="I32" s="53">
        <v>102.97210999999999</v>
      </c>
      <c r="J32" s="53">
        <v>94.87193000000002</v>
      </c>
      <c r="K32" s="92">
        <f>SUM(G32:J32)</f>
        <v>297.7452</v>
      </c>
      <c r="L32" s="115">
        <f t="shared" si="1"/>
        <v>0.6245554020788973</v>
      </c>
      <c r="M32" s="121"/>
    </row>
    <row r="33" spans="1:13" ht="12.75">
      <c r="A33" s="45" t="s">
        <v>48</v>
      </c>
      <c r="B33" s="53">
        <v>-5.45721</v>
      </c>
      <c r="C33" s="53">
        <v>-2.6176000000000013</v>
      </c>
      <c r="D33" s="53">
        <v>-6.863779999999998</v>
      </c>
      <c r="E33" s="53">
        <v>-6.457310000000001</v>
      </c>
      <c r="F33" s="92">
        <f>SUM(B33:E33)</f>
        <v>-21.3959</v>
      </c>
      <c r="G33" s="53">
        <v>-2.49488</v>
      </c>
      <c r="H33" s="53">
        <v>-2.8215900000000005</v>
      </c>
      <c r="I33" s="53">
        <v>-9.146849999999999</v>
      </c>
      <c r="J33" s="53">
        <v>-3.92277</v>
      </c>
      <c r="K33" s="92">
        <f>SUM(G33:J33)</f>
        <v>-18.38609</v>
      </c>
      <c r="L33" s="115">
        <f t="shared" si="1"/>
        <v>-0.14067227833369952</v>
      </c>
      <c r="M33" s="121"/>
    </row>
    <row r="34" spans="1:13" ht="12.75">
      <c r="A34" s="45" t="s">
        <v>127</v>
      </c>
      <c r="B34" s="53">
        <v>-7.37204</v>
      </c>
      <c r="C34" s="53">
        <v>0</v>
      </c>
      <c r="D34" s="53">
        <v>0</v>
      </c>
      <c r="E34" s="53">
        <v>0</v>
      </c>
      <c r="F34" s="92">
        <f>SUM(B34:E34)</f>
        <v>-7.37204</v>
      </c>
      <c r="G34" s="53">
        <v>-12.52792</v>
      </c>
      <c r="H34" s="53">
        <v>0</v>
      </c>
      <c r="I34" s="53">
        <v>0</v>
      </c>
      <c r="J34" s="53">
        <v>0</v>
      </c>
      <c r="K34" s="92">
        <f>SUM(G34:J34)</f>
        <v>-12.52792</v>
      </c>
      <c r="L34" s="115">
        <f t="shared" si="1"/>
        <v>0.6993830744271599</v>
      </c>
      <c r="M34" s="121"/>
    </row>
    <row r="35" spans="1:13" ht="12.75">
      <c r="A35" s="46" t="s">
        <v>115</v>
      </c>
      <c r="B35" s="53">
        <v>-8.31756</v>
      </c>
      <c r="C35" s="53">
        <v>-8.4419</v>
      </c>
      <c r="D35" s="53">
        <v>-10.01604</v>
      </c>
      <c r="E35" s="53">
        <v>-8.824819999999995</v>
      </c>
      <c r="F35" s="92">
        <f>SUM(B35:E35)</f>
        <v>-35.600319999999996</v>
      </c>
      <c r="G35" s="53">
        <v>-9.549610000000001</v>
      </c>
      <c r="H35" s="53">
        <v>-18.846999999999998</v>
      </c>
      <c r="I35" s="53">
        <v>-11.203889999999998</v>
      </c>
      <c r="J35" s="53">
        <v>-182.18621000000002</v>
      </c>
      <c r="K35" s="92">
        <f>SUM(G35:J35)</f>
        <v>-221.78671000000003</v>
      </c>
      <c r="L35" s="119">
        <f t="shared" si="1"/>
        <v>5.229907764874024</v>
      </c>
      <c r="M35" s="121"/>
    </row>
    <row r="36" spans="1:13" ht="13.5" thickBot="1">
      <c r="A36" s="96" t="s">
        <v>30</v>
      </c>
      <c r="B36" s="59">
        <f aca="true" t="shared" si="8" ref="B36:K36">SUM(B31:B35)</f>
        <v>4.0718499999999995</v>
      </c>
      <c r="C36" s="59">
        <f t="shared" si="8"/>
        <v>54.25565</v>
      </c>
      <c r="D36" s="59">
        <f t="shared" si="8"/>
        <v>-14.71613</v>
      </c>
      <c r="E36" s="59">
        <f t="shared" si="8"/>
        <v>-55.43344000000003</v>
      </c>
      <c r="F36" s="130">
        <f t="shared" si="8"/>
        <v>-11.822070000000032</v>
      </c>
      <c r="G36" s="59">
        <f t="shared" si="8"/>
        <v>-38.5826</v>
      </c>
      <c r="H36" s="59">
        <f t="shared" si="8"/>
        <v>81.41336000000001</v>
      </c>
      <c r="I36" s="59">
        <f t="shared" si="8"/>
        <v>33.51435999999998</v>
      </c>
      <c r="J36" s="59">
        <f t="shared" si="8"/>
        <v>-82.56795999999999</v>
      </c>
      <c r="K36" s="130">
        <f t="shared" si="8"/>
        <v>-6.222839999999991</v>
      </c>
      <c r="L36" s="141">
        <f t="shared" si="1"/>
        <v>-0.47362517731666504</v>
      </c>
      <c r="M36" s="104"/>
    </row>
    <row r="37" spans="1:13" s="7" customFormat="1" ht="12.75">
      <c r="A37" s="200" t="s">
        <v>53</v>
      </c>
      <c r="B37" s="208">
        <f aca="true" t="shared" si="9" ref="B37:K37">B36+B30</f>
        <v>883.5996099999954</v>
      </c>
      <c r="C37" s="208">
        <f t="shared" si="9"/>
        <v>1039.0892700000068</v>
      </c>
      <c r="D37" s="208">
        <f t="shared" si="9"/>
        <v>775.519559999994</v>
      </c>
      <c r="E37" s="208">
        <f t="shared" si="9"/>
        <v>617.4488000000008</v>
      </c>
      <c r="F37" s="209">
        <f t="shared" si="9"/>
        <v>3315.6572399999877</v>
      </c>
      <c r="G37" s="208">
        <f t="shared" si="9"/>
        <v>1064.9676199999974</v>
      </c>
      <c r="H37" s="208">
        <f t="shared" si="9"/>
        <v>934.6970300000007</v>
      </c>
      <c r="I37" s="208">
        <f t="shared" si="9"/>
        <v>771.4025800000007</v>
      </c>
      <c r="J37" s="208">
        <f t="shared" si="9"/>
        <v>1018.6247600000082</v>
      </c>
      <c r="K37" s="209">
        <f t="shared" si="9"/>
        <v>3789.6919900000235</v>
      </c>
      <c r="L37" s="115">
        <f t="shared" si="1"/>
        <v>0.1429685626974028</v>
      </c>
      <c r="M37" s="121"/>
    </row>
    <row r="38" spans="1:13" ht="13.5" thickBot="1">
      <c r="A38" s="45" t="s">
        <v>19</v>
      </c>
      <c r="B38" s="53">
        <v>-254.83584</v>
      </c>
      <c r="C38" s="53">
        <v>-307.61207</v>
      </c>
      <c r="D38" s="53">
        <v>-245.086</v>
      </c>
      <c r="E38" s="53">
        <v>-188.2346</v>
      </c>
      <c r="F38" s="92">
        <f>SUM(B38:E38)</f>
        <v>-995.76851</v>
      </c>
      <c r="G38" s="53">
        <v>-325.90402</v>
      </c>
      <c r="H38" s="53">
        <v>-272.9781</v>
      </c>
      <c r="I38" s="53">
        <v>-224.33455000000004</v>
      </c>
      <c r="J38" s="53">
        <v>-345.53835000000004</v>
      </c>
      <c r="K38" s="92">
        <f>SUM(G38:J38)</f>
        <v>-1168.75502</v>
      </c>
      <c r="L38" s="141">
        <f t="shared" si="1"/>
        <v>0.17372161126083419</v>
      </c>
      <c r="M38" s="121"/>
    </row>
    <row r="39" spans="1:13" ht="13.5" thickBot="1">
      <c r="A39" s="85" t="s">
        <v>2</v>
      </c>
      <c r="B39" s="60">
        <f aca="true" t="shared" si="10" ref="B39:K39">SUM(B37:B38)</f>
        <v>628.7637699999955</v>
      </c>
      <c r="C39" s="60">
        <f t="shared" si="10"/>
        <v>731.4772000000067</v>
      </c>
      <c r="D39" s="60">
        <f t="shared" si="10"/>
        <v>530.433559999994</v>
      </c>
      <c r="E39" s="60">
        <f t="shared" si="10"/>
        <v>429.2142000000008</v>
      </c>
      <c r="F39" s="135">
        <f t="shared" si="10"/>
        <v>2319.888729999988</v>
      </c>
      <c r="G39" s="60">
        <f t="shared" si="10"/>
        <v>739.0635999999975</v>
      </c>
      <c r="H39" s="60">
        <f t="shared" si="10"/>
        <v>661.7189300000007</v>
      </c>
      <c r="I39" s="60">
        <f t="shared" si="10"/>
        <v>547.0680300000007</v>
      </c>
      <c r="J39" s="60">
        <f t="shared" si="10"/>
        <v>673.0864100000082</v>
      </c>
      <c r="K39" s="135">
        <f t="shared" si="10"/>
        <v>2620.9369700000234</v>
      </c>
      <c r="L39" s="141">
        <f t="shared" si="1"/>
        <v>0.1297683962627109</v>
      </c>
      <c r="M39" s="121"/>
    </row>
    <row r="40" spans="1:13" ht="12.75">
      <c r="A40" s="105" t="s">
        <v>67</v>
      </c>
      <c r="B40" s="53"/>
      <c r="C40" s="53"/>
      <c r="D40" s="53"/>
      <c r="E40" s="53"/>
      <c r="F40" s="92"/>
      <c r="G40" s="53"/>
      <c r="H40" s="53"/>
      <c r="I40" s="53"/>
      <c r="J40" s="53"/>
      <c r="K40" s="92"/>
      <c r="L40" s="115"/>
      <c r="M40" s="121"/>
    </row>
    <row r="41" spans="1:14" ht="12.75">
      <c r="A41" s="156" t="s">
        <v>64</v>
      </c>
      <c r="B41" s="53">
        <v>30.57868</v>
      </c>
      <c r="C41" s="53">
        <v>32.467580000000005</v>
      </c>
      <c r="D41" s="53">
        <v>23.82848</v>
      </c>
      <c r="E41" s="53">
        <v>34.8134</v>
      </c>
      <c r="F41" s="134">
        <f>SUM(B41:E41)</f>
        <v>121.68814</v>
      </c>
      <c r="G41" s="53">
        <v>40.41026</v>
      </c>
      <c r="H41" s="53">
        <v>37.330130000000004</v>
      </c>
      <c r="I41" s="53">
        <v>29.70752999999999</v>
      </c>
      <c r="J41" s="53">
        <v>35.38944000000001</v>
      </c>
      <c r="K41" s="134">
        <f>SUM(G41:J41)</f>
        <v>142.83736</v>
      </c>
      <c r="L41" s="115">
        <f>IF(OR(AND(F41&lt;0,K41&gt;0),AND(F41&gt;0,K41&lt;0),F41=0,F41="-",K41="-"),"-",(K41-F41)/F41)</f>
        <v>0.1737985312290909</v>
      </c>
      <c r="M41" s="121"/>
      <c r="N41" s="7"/>
    </row>
    <row r="42" spans="1:13" ht="13.5" thickBot="1">
      <c r="A42" s="146" t="s">
        <v>63</v>
      </c>
      <c r="B42" s="58">
        <f aca="true" t="shared" si="11" ref="B42:K42">B39-B41</f>
        <v>598.1850899999955</v>
      </c>
      <c r="C42" s="58">
        <f t="shared" si="11"/>
        <v>699.0096200000067</v>
      </c>
      <c r="D42" s="58">
        <f t="shared" si="11"/>
        <v>506.605079999994</v>
      </c>
      <c r="E42" s="58">
        <f t="shared" si="11"/>
        <v>394.4008000000008</v>
      </c>
      <c r="F42" s="129">
        <f t="shared" si="11"/>
        <v>2198.2005899999876</v>
      </c>
      <c r="G42" s="58">
        <f t="shared" si="11"/>
        <v>698.6533399999975</v>
      </c>
      <c r="H42" s="58">
        <f t="shared" si="11"/>
        <v>624.3888000000006</v>
      </c>
      <c r="I42" s="58">
        <f t="shared" si="11"/>
        <v>517.3605000000007</v>
      </c>
      <c r="J42" s="58">
        <f t="shared" si="11"/>
        <v>637.6969700000082</v>
      </c>
      <c r="K42" s="129">
        <f t="shared" si="11"/>
        <v>2478.0996100000234</v>
      </c>
      <c r="L42" s="115">
        <f>IF(OR(AND(F42&lt;0,K42&gt;0),AND(F42&gt;0,K42&lt;0),F42=0,F42="-",K42="-"),"-",(K42-F42)/F42)</f>
        <v>0.12733097301190213</v>
      </c>
      <c r="M42" s="121"/>
    </row>
    <row r="43" spans="1:13" ht="13.5" thickBot="1">
      <c r="A43" s="95" t="s">
        <v>133</v>
      </c>
      <c r="B43" s="60">
        <v>72.61590607577607</v>
      </c>
      <c r="C43" s="60">
        <v>78.65249455033396</v>
      </c>
      <c r="D43" s="60">
        <v>60.74448569157139</v>
      </c>
      <c r="E43" s="60">
        <v>49.86417585572551</v>
      </c>
      <c r="F43" s="135">
        <v>64.86872210501255</v>
      </c>
      <c r="G43" s="60">
        <v>77.18623505853412</v>
      </c>
      <c r="H43" s="60">
        <v>58.372191674997204</v>
      </c>
      <c r="I43" s="60">
        <v>51.5304133116571</v>
      </c>
      <c r="J43" s="60">
        <v>76.3210181589888</v>
      </c>
      <c r="K43" s="135">
        <v>67.0751087691119</v>
      </c>
      <c r="L43" s="371">
        <f>IF(OR(AND(F43&lt;0,K43&gt;0),AND(F43&gt;0,K43&lt;0),F43=0,F43="-",K43="-"),"-",(K43-F43))</f>
        <v>2.2063866640993552</v>
      </c>
      <c r="M43" s="124"/>
    </row>
    <row r="44" spans="2:12" ht="12.75">
      <c r="B44" s="6"/>
      <c r="C44" s="6"/>
      <c r="D44" s="6"/>
      <c r="E44" s="6"/>
      <c r="F44" s="6"/>
      <c r="G44" s="6"/>
      <c r="K44" s="6"/>
      <c r="L44" s="90"/>
    </row>
    <row r="45" spans="1:13" s="7" customFormat="1" ht="5.25" customHeight="1">
      <c r="A45" s="198"/>
      <c r="B45" s="104"/>
      <c r="C45" s="104"/>
      <c r="D45" s="104"/>
      <c r="E45" s="104"/>
      <c r="F45" s="104"/>
      <c r="G45" s="104"/>
      <c r="H45" s="104"/>
      <c r="I45" s="104"/>
      <c r="J45" s="104"/>
      <c r="K45" s="104"/>
      <c r="M45" s="81"/>
    </row>
    <row r="46" spans="1:92" s="7" customFormat="1" ht="45">
      <c r="A46" s="337" t="s">
        <v>72</v>
      </c>
      <c r="B46" s="256"/>
      <c r="C46" s="256"/>
      <c r="D46" s="256"/>
      <c r="E46" s="256"/>
      <c r="F46" s="256"/>
      <c r="G46" s="256"/>
      <c r="H46" s="256"/>
      <c r="I46" s="256"/>
      <c r="J46" s="256"/>
      <c r="K46" s="256"/>
      <c r="L46" s="258"/>
      <c r="M46" s="258"/>
      <c r="N46" s="259"/>
      <c r="O46" s="258"/>
      <c r="P46" s="258"/>
      <c r="Q46" s="256"/>
      <c r="R46" s="258"/>
      <c r="S46" s="258"/>
      <c r="T46" s="258"/>
      <c r="U46" s="257"/>
      <c r="W46" s="258"/>
      <c r="X46" s="258"/>
      <c r="Y46" s="258"/>
      <c r="Z46" s="259"/>
      <c r="AA46" s="258"/>
      <c r="AB46" s="258"/>
      <c r="AC46" s="258"/>
      <c r="AD46" s="256"/>
      <c r="AE46" s="258"/>
      <c r="AF46" s="258"/>
      <c r="AG46" s="258"/>
      <c r="AH46" s="257"/>
      <c r="AJ46" s="258"/>
      <c r="AK46" s="258"/>
      <c r="AL46" s="258"/>
      <c r="AM46" s="259"/>
      <c r="AN46" s="258"/>
      <c r="AO46" s="258"/>
      <c r="AP46" s="258"/>
      <c r="AQ46" s="256"/>
      <c r="AR46" s="258"/>
      <c r="AS46" s="258"/>
      <c r="AT46" s="258"/>
      <c r="AU46" s="257"/>
      <c r="AW46" s="258"/>
      <c r="AX46" s="258"/>
      <c r="AY46" s="258"/>
      <c r="AZ46" s="259"/>
      <c r="BA46" s="258"/>
      <c r="BB46" s="258"/>
      <c r="BC46" s="258"/>
      <c r="BD46" s="256"/>
      <c r="BE46" s="258"/>
      <c r="BF46" s="258"/>
      <c r="BG46" s="258"/>
      <c r="BH46" s="257"/>
      <c r="BJ46" s="258"/>
      <c r="BK46" s="258"/>
      <c r="BL46" s="258"/>
      <c r="BM46" s="259"/>
      <c r="BN46" s="258"/>
      <c r="BO46" s="258"/>
      <c r="BP46" s="258"/>
      <c r="BQ46" s="256"/>
      <c r="BR46" s="258"/>
      <c r="BS46" s="258"/>
      <c r="BT46" s="256"/>
      <c r="BU46" s="257"/>
      <c r="CH46" s="226"/>
      <c r="CI46" s="228"/>
      <c r="CJ46" s="226"/>
      <c r="CK46" s="226"/>
      <c r="CL46" s="253"/>
      <c r="CM46" s="224"/>
      <c r="CN46" s="225"/>
    </row>
  </sheetData>
  <sheetProtection/>
  <printOptions/>
  <pageMargins left="0.35433070866141736" right="0.2755905511811024" top="0.5905511811023623"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7.xml><?xml version="1.0" encoding="utf-8"?>
<worksheet xmlns="http://schemas.openxmlformats.org/spreadsheetml/2006/main" xmlns:r="http://schemas.openxmlformats.org/officeDocument/2006/relationships">
  <dimension ref="A1:CL32"/>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F50" sqref="F50"/>
    </sheetView>
  </sheetViews>
  <sheetFormatPr defaultColWidth="9.140625" defaultRowHeight="12.75"/>
  <cols>
    <col min="1" max="1" width="58.421875" style="41" customWidth="1"/>
    <col min="2" max="7" width="8.7109375" style="6" customWidth="1"/>
    <col min="8" max="10" width="8.7109375" style="90" customWidth="1"/>
    <col min="11" max="11" width="8.7109375" style="6" customWidth="1"/>
    <col min="12" max="12" width="8.7109375" style="7" customWidth="1"/>
    <col min="13" max="13" width="2.28125" style="5" customWidth="1"/>
    <col min="14" max="16384" width="9.140625" style="5" customWidth="1"/>
  </cols>
  <sheetData>
    <row r="1" spans="1:74" s="9" customFormat="1" ht="19.5" customHeight="1">
      <c r="A1" s="158" t="s">
        <v>258</v>
      </c>
      <c r="F1" s="10"/>
      <c r="H1" s="19"/>
      <c r="I1" s="19"/>
      <c r="J1" s="19"/>
      <c r="K1" s="10"/>
      <c r="L1" s="21"/>
      <c r="M1" s="10"/>
      <c r="N1" s="19"/>
      <c r="O1" s="19"/>
      <c r="P1" s="19"/>
      <c r="Q1" s="19"/>
      <c r="S1" s="19"/>
      <c r="T1" s="19"/>
      <c r="U1" s="10"/>
      <c r="V1" s="10"/>
      <c r="W1" s="19"/>
      <c r="X1" s="19"/>
      <c r="Y1" s="19"/>
      <c r="Z1" s="19"/>
      <c r="AA1" s="19"/>
      <c r="AB1" s="19"/>
      <c r="AC1" s="19"/>
      <c r="AD1" s="19"/>
      <c r="AE1" s="19"/>
      <c r="AG1" s="10"/>
      <c r="AH1" s="19"/>
      <c r="AI1" s="10"/>
      <c r="AJ1" s="10"/>
      <c r="AK1" s="10"/>
      <c r="AL1" s="19"/>
      <c r="AM1" s="19"/>
      <c r="AN1" s="19"/>
      <c r="AO1" s="19"/>
      <c r="AP1" s="19"/>
      <c r="AQ1" s="19"/>
      <c r="AR1" s="19"/>
      <c r="AS1" s="19"/>
      <c r="AV1" s="10"/>
      <c r="AW1" s="19"/>
      <c r="AX1" s="10"/>
      <c r="AY1" s="10"/>
      <c r="AZ1" s="10"/>
      <c r="BA1" s="19"/>
      <c r="BB1" s="19"/>
      <c r="BC1" s="19"/>
      <c r="BD1" s="19"/>
      <c r="BE1" s="19"/>
      <c r="BF1" s="19"/>
      <c r="BG1" s="19"/>
      <c r="BH1" s="19"/>
      <c r="BJ1" s="19"/>
      <c r="BK1" s="19"/>
      <c r="BL1" s="10"/>
      <c r="BM1" s="10"/>
      <c r="BN1" s="10"/>
      <c r="BO1" s="19"/>
      <c r="BP1" s="19"/>
      <c r="BQ1" s="19"/>
      <c r="BR1" s="19"/>
      <c r="BS1" s="19"/>
      <c r="BT1" s="19"/>
      <c r="BU1" s="19"/>
      <c r="BV1" s="19"/>
    </row>
    <row r="2" spans="1:74" s="9" customFormat="1" ht="19.5" customHeight="1">
      <c r="A2" s="159" t="str">
        <f>'Balance Sheets'!A2</f>
        <v>By segments and quarters as of 31 December 2015</v>
      </c>
      <c r="E2" s="353"/>
      <c r="F2" s="10"/>
      <c r="H2" s="19"/>
      <c r="I2" s="19"/>
      <c r="J2" s="19"/>
      <c r="K2" s="10"/>
      <c r="L2" s="21"/>
      <c r="M2" s="10"/>
      <c r="N2" s="19"/>
      <c r="O2" s="19"/>
      <c r="P2" s="19"/>
      <c r="Q2" s="19"/>
      <c r="S2" s="19"/>
      <c r="T2" s="19"/>
      <c r="U2" s="10"/>
      <c r="V2" s="10"/>
      <c r="W2" s="19"/>
      <c r="X2" s="19"/>
      <c r="Y2" s="19"/>
      <c r="Z2" s="19"/>
      <c r="AA2" s="19"/>
      <c r="AB2" s="19"/>
      <c r="AC2" s="19"/>
      <c r="AD2" s="19"/>
      <c r="AE2" s="19"/>
      <c r="AG2" s="10"/>
      <c r="AH2" s="19"/>
      <c r="AI2" s="10"/>
      <c r="AJ2" s="10"/>
      <c r="AK2" s="10"/>
      <c r="AL2" s="19"/>
      <c r="AM2" s="19"/>
      <c r="AN2" s="19"/>
      <c r="AO2" s="19"/>
      <c r="AP2" s="19"/>
      <c r="AQ2" s="19"/>
      <c r="AR2" s="19"/>
      <c r="AS2" s="19"/>
      <c r="AV2" s="10"/>
      <c r="AW2" s="19"/>
      <c r="AX2" s="10"/>
      <c r="AY2" s="10"/>
      <c r="AZ2" s="10"/>
      <c r="BA2" s="19"/>
      <c r="BB2" s="19"/>
      <c r="BC2" s="19"/>
      <c r="BD2" s="19"/>
      <c r="BE2" s="19"/>
      <c r="BF2" s="19"/>
      <c r="BG2" s="19"/>
      <c r="BH2" s="19"/>
      <c r="BJ2" s="19"/>
      <c r="BK2" s="19"/>
      <c r="BL2" s="10"/>
      <c r="BM2" s="10"/>
      <c r="BN2" s="10"/>
      <c r="BO2" s="19"/>
      <c r="BP2" s="19"/>
      <c r="BQ2" s="19"/>
      <c r="BR2" s="19"/>
      <c r="BS2" s="19"/>
      <c r="BT2" s="19"/>
      <c r="BU2" s="19"/>
      <c r="BV2" s="19"/>
    </row>
    <row r="3" spans="1:74" s="14" customFormat="1" ht="12" customHeight="1">
      <c r="A3" s="160"/>
      <c r="E3" s="354"/>
      <c r="F3" s="8"/>
      <c r="H3" s="21"/>
      <c r="I3" s="21"/>
      <c r="J3" s="21"/>
      <c r="K3" s="8"/>
      <c r="L3" s="21"/>
      <c r="M3" s="8"/>
      <c r="N3" s="21"/>
      <c r="O3" s="21"/>
      <c r="P3" s="21"/>
      <c r="Q3" s="21"/>
      <c r="S3" s="21"/>
      <c r="T3" s="21"/>
      <c r="U3" s="8"/>
      <c r="V3" s="8"/>
      <c r="W3" s="21"/>
      <c r="X3" s="21"/>
      <c r="Y3" s="21"/>
      <c r="Z3" s="21"/>
      <c r="AA3" s="21"/>
      <c r="AB3" s="21"/>
      <c r="AC3" s="21"/>
      <c r="AD3" s="21"/>
      <c r="AE3" s="21"/>
      <c r="AG3" s="8"/>
      <c r="AH3" s="21"/>
      <c r="AI3" s="8"/>
      <c r="AJ3" s="8"/>
      <c r="AK3" s="8"/>
      <c r="AL3" s="21"/>
      <c r="AM3" s="21"/>
      <c r="AN3" s="21"/>
      <c r="AO3" s="21"/>
      <c r="AP3" s="21"/>
      <c r="AQ3" s="21"/>
      <c r="AR3" s="21"/>
      <c r="AS3" s="21"/>
      <c r="AV3" s="8"/>
      <c r="AW3" s="21"/>
      <c r="AX3" s="8"/>
      <c r="AY3" s="8"/>
      <c r="AZ3" s="8"/>
      <c r="BA3" s="21"/>
      <c r="BB3" s="21"/>
      <c r="BC3" s="21"/>
      <c r="BD3" s="21"/>
      <c r="BE3" s="21"/>
      <c r="BF3" s="21"/>
      <c r="BG3" s="21"/>
      <c r="BH3" s="21"/>
      <c r="BJ3" s="21"/>
      <c r="BK3" s="21"/>
      <c r="BL3" s="8"/>
      <c r="BM3" s="8"/>
      <c r="BN3" s="8"/>
      <c r="BO3" s="21"/>
      <c r="BP3" s="21"/>
      <c r="BQ3" s="21"/>
      <c r="BR3" s="21"/>
      <c r="BS3" s="21"/>
      <c r="BT3" s="21"/>
      <c r="BU3" s="21"/>
      <c r="BV3" s="21"/>
    </row>
    <row r="4" spans="1:12" s="41" customFormat="1" ht="18">
      <c r="A4" s="158" t="s">
        <v>52</v>
      </c>
      <c r="B4" s="40"/>
      <c r="C4" s="40"/>
      <c r="D4" s="40"/>
      <c r="E4" s="40"/>
      <c r="F4" s="40"/>
      <c r="G4" s="40"/>
      <c r="H4" s="88"/>
      <c r="I4" s="88"/>
      <c r="J4" s="88"/>
      <c r="K4" s="40"/>
      <c r="L4" s="65"/>
    </row>
    <row r="5" spans="2:12" s="41" customFormat="1" ht="9" customHeight="1">
      <c r="B5" s="40"/>
      <c r="C5" s="40"/>
      <c r="D5" s="40"/>
      <c r="E5" s="40"/>
      <c r="F5" s="40"/>
      <c r="G5" s="40"/>
      <c r="H5" s="88"/>
      <c r="I5" s="88"/>
      <c r="J5" s="88"/>
      <c r="K5" s="40"/>
      <c r="L5" s="65"/>
    </row>
    <row r="6" spans="1:13" ht="19.5" customHeight="1" thickBot="1">
      <c r="A6" s="89" t="s">
        <v>62</v>
      </c>
      <c r="B6" s="15" t="s">
        <v>113</v>
      </c>
      <c r="C6" s="15" t="s">
        <v>117</v>
      </c>
      <c r="D6" s="15" t="s">
        <v>118</v>
      </c>
      <c r="E6" s="15" t="s">
        <v>119</v>
      </c>
      <c r="F6" s="18">
        <v>2014</v>
      </c>
      <c r="G6" s="15" t="s">
        <v>122</v>
      </c>
      <c r="H6" s="15" t="s">
        <v>123</v>
      </c>
      <c r="I6" s="15" t="s">
        <v>124</v>
      </c>
      <c r="J6" s="15" t="s">
        <v>125</v>
      </c>
      <c r="K6" s="18">
        <v>2015</v>
      </c>
      <c r="L6" s="18" t="s">
        <v>121</v>
      </c>
      <c r="M6" s="109"/>
    </row>
    <row r="7" spans="1:13" ht="12.75">
      <c r="A7" s="45" t="s">
        <v>34</v>
      </c>
      <c r="B7" s="48">
        <v>1516.0595600000001</v>
      </c>
      <c r="C7" s="48">
        <v>1600.87073</v>
      </c>
      <c r="D7" s="48">
        <v>1616.7715199999993</v>
      </c>
      <c r="E7" s="48">
        <v>1646.2732100000003</v>
      </c>
      <c r="F7" s="44">
        <f>SUM(B7:E7)</f>
        <v>6379.97502</v>
      </c>
      <c r="G7" s="48">
        <v>1567.13236</v>
      </c>
      <c r="H7" s="48">
        <v>1558.67902</v>
      </c>
      <c r="I7" s="48">
        <v>1642.75133</v>
      </c>
      <c r="J7" s="48">
        <v>1718.9465200000004</v>
      </c>
      <c r="K7" s="44">
        <f>SUM(G7:J7)</f>
        <v>6487.509230000001</v>
      </c>
      <c r="L7" s="115">
        <f aca="true" t="shared" si="0" ref="L7:L26">IF(OR(AND(F7&lt;0,K7&gt;0),AND(F7&gt;0,K7&lt;0),F7=0,F7="-",K7="-"),"-",(K7-F7)/F7)</f>
        <v>0.016854957842766086</v>
      </c>
      <c r="M7" s="110"/>
    </row>
    <row r="8" spans="1:13" ht="12.75">
      <c r="A8" s="45" t="s">
        <v>33</v>
      </c>
      <c r="B8" s="48">
        <v>-0.27463</v>
      </c>
      <c r="C8" s="48">
        <v>-0.8191200000000001</v>
      </c>
      <c r="D8" s="48">
        <v>-1.51524</v>
      </c>
      <c r="E8" s="48">
        <v>-0.57084</v>
      </c>
      <c r="F8" s="44">
        <f>SUM(B8:E8)</f>
        <v>-3.17983</v>
      </c>
      <c r="G8" s="48">
        <v>-0.67235</v>
      </c>
      <c r="H8" s="48">
        <v>-2.29945</v>
      </c>
      <c r="I8" s="48">
        <v>-1.9398299999999997</v>
      </c>
      <c r="J8" s="48">
        <v>-0.27597999999999967</v>
      </c>
      <c r="K8" s="44">
        <f>SUM(G8:J8)</f>
        <v>-5.187609999999999</v>
      </c>
      <c r="L8" s="115">
        <f t="shared" si="0"/>
        <v>0.6314111131727166</v>
      </c>
      <c r="M8" s="110"/>
    </row>
    <row r="9" spans="1:13" ht="12.75">
      <c r="A9" s="45" t="s">
        <v>7</v>
      </c>
      <c r="B9" s="48">
        <v>-1.2403199999999999</v>
      </c>
      <c r="C9" s="48">
        <v>4.57524</v>
      </c>
      <c r="D9" s="48">
        <v>1.7468000000000004</v>
      </c>
      <c r="E9" s="48">
        <v>-0.3125</v>
      </c>
      <c r="F9" s="44">
        <f aca="true" t="shared" si="1" ref="F9:F21">SUM(B9:E9)</f>
        <v>4.769220000000001</v>
      </c>
      <c r="G9" s="48">
        <v>4.90928</v>
      </c>
      <c r="H9" s="48">
        <v>-8.78305</v>
      </c>
      <c r="I9" s="48">
        <v>-5.255270000000002</v>
      </c>
      <c r="J9" s="48">
        <v>1.565150000000001</v>
      </c>
      <c r="K9" s="44">
        <f>SUM(G9:J9)</f>
        <v>-7.563890000000001</v>
      </c>
      <c r="L9" s="115" t="str">
        <f t="shared" si="0"/>
        <v>-</v>
      </c>
      <c r="M9" s="110"/>
    </row>
    <row r="10" spans="1:13" ht="12.75">
      <c r="A10" s="45" t="s">
        <v>0</v>
      </c>
      <c r="B10" s="48">
        <v>2.22593</v>
      </c>
      <c r="C10" s="48">
        <v>2.1479600000000003</v>
      </c>
      <c r="D10" s="48">
        <v>1.2682599999999997</v>
      </c>
      <c r="E10" s="48">
        <v>0.36843000000000004</v>
      </c>
      <c r="F10" s="44">
        <f t="shared" si="1"/>
        <v>6.01058</v>
      </c>
      <c r="G10" s="48">
        <v>1.13651</v>
      </c>
      <c r="H10" s="48">
        <v>0.6072200000000001</v>
      </c>
      <c r="I10" s="48">
        <v>0.69567</v>
      </c>
      <c r="J10" s="48">
        <v>2.02517</v>
      </c>
      <c r="K10" s="44">
        <f>SUM(G10:J10)</f>
        <v>4.46457</v>
      </c>
      <c r="L10" s="119">
        <f t="shared" si="0"/>
        <v>-0.257214777941563</v>
      </c>
      <c r="M10" s="196"/>
    </row>
    <row r="11" spans="1:13" ht="12.75">
      <c r="A11" s="97" t="s">
        <v>27</v>
      </c>
      <c r="B11" s="137">
        <f aca="true" t="shared" si="2" ref="B11:K11">SUM(B7:B10)</f>
        <v>1516.7705400000002</v>
      </c>
      <c r="C11" s="137">
        <f t="shared" si="2"/>
        <v>1606.77481</v>
      </c>
      <c r="D11" s="137">
        <f t="shared" si="2"/>
        <v>1618.2713399999993</v>
      </c>
      <c r="E11" s="137">
        <f t="shared" si="2"/>
        <v>1645.7583000000002</v>
      </c>
      <c r="F11" s="138">
        <f t="shared" si="2"/>
        <v>6387.57499</v>
      </c>
      <c r="G11" s="137">
        <f t="shared" si="2"/>
        <v>1572.5058000000001</v>
      </c>
      <c r="H11" s="137">
        <f t="shared" si="2"/>
        <v>1548.2037400000002</v>
      </c>
      <c r="I11" s="137">
        <f t="shared" si="2"/>
        <v>1636.2519</v>
      </c>
      <c r="J11" s="137">
        <f t="shared" si="2"/>
        <v>1722.2608600000003</v>
      </c>
      <c r="K11" s="138">
        <f t="shared" si="2"/>
        <v>6479.2223</v>
      </c>
      <c r="L11" s="119">
        <f t="shared" si="0"/>
        <v>0.014347747015647998</v>
      </c>
      <c r="M11" s="195"/>
    </row>
    <row r="12" spans="1:13" ht="22.5" customHeight="1">
      <c r="A12" s="349" t="s">
        <v>129</v>
      </c>
      <c r="B12" s="48">
        <v>-872.77374</v>
      </c>
      <c r="C12" s="48">
        <v>-932.17989</v>
      </c>
      <c r="D12" s="48">
        <v>-924.60025</v>
      </c>
      <c r="E12" s="48">
        <v>-1057.6486</v>
      </c>
      <c r="F12" s="44">
        <f>SUM(B12:E12)</f>
        <v>-3787.20248</v>
      </c>
      <c r="G12" s="48">
        <v>-1017.6985699999999</v>
      </c>
      <c r="H12" s="48">
        <v>-1042.7735000000002</v>
      </c>
      <c r="I12" s="48">
        <v>-1002.1294499999999</v>
      </c>
      <c r="J12" s="48">
        <v>-1078.2370299999993</v>
      </c>
      <c r="K12" s="44">
        <f>SUM(G12:J12)</f>
        <v>-4140.8385499999995</v>
      </c>
      <c r="L12" s="115">
        <f t="shared" si="0"/>
        <v>0.09337659443019787</v>
      </c>
      <c r="M12" s="110"/>
    </row>
    <row r="13" spans="1:13" ht="12.75">
      <c r="A13" s="66" t="s">
        <v>16</v>
      </c>
      <c r="B13" s="61">
        <v>1.59444</v>
      </c>
      <c r="C13" s="61">
        <v>1.23766</v>
      </c>
      <c r="D13" s="61">
        <v>0.09099000000000013</v>
      </c>
      <c r="E13" s="61">
        <v>0.13863999999999965</v>
      </c>
      <c r="F13" s="131">
        <f>SUM(B13:E13)</f>
        <v>3.06173</v>
      </c>
      <c r="G13" s="61">
        <v>0.12265000000000001</v>
      </c>
      <c r="H13" s="61">
        <v>-0.12473000000000001</v>
      </c>
      <c r="I13" s="61">
        <v>-33.67418</v>
      </c>
      <c r="J13" s="61">
        <v>-7.3483500000000035</v>
      </c>
      <c r="K13" s="131">
        <f>SUM(G13:J13)</f>
        <v>-41.02461</v>
      </c>
      <c r="L13" s="115" t="str">
        <f t="shared" si="0"/>
        <v>-</v>
      </c>
      <c r="M13" s="112"/>
    </row>
    <row r="14" spans="1:13" ht="12.75">
      <c r="A14" s="66" t="s">
        <v>12</v>
      </c>
      <c r="B14" s="61">
        <v>0</v>
      </c>
      <c r="C14" s="61">
        <v>0</v>
      </c>
      <c r="D14" s="61">
        <v>0</v>
      </c>
      <c r="E14" s="61">
        <v>0</v>
      </c>
      <c r="F14" s="131">
        <f>SUM(B14:E14)</f>
        <v>0</v>
      </c>
      <c r="G14" s="61">
        <v>0</v>
      </c>
      <c r="H14" s="61">
        <v>0</v>
      </c>
      <c r="I14" s="61">
        <v>0</v>
      </c>
      <c r="J14" s="61">
        <v>0</v>
      </c>
      <c r="K14" s="131">
        <f>SUM(G14:J14)</f>
        <v>0</v>
      </c>
      <c r="L14" s="115" t="str">
        <f t="shared" si="0"/>
        <v>-</v>
      </c>
      <c r="M14" s="112"/>
    </row>
    <row r="15" spans="1:13" ht="12.75">
      <c r="A15" s="46" t="s">
        <v>1</v>
      </c>
      <c r="B15" s="61">
        <v>0.00152</v>
      </c>
      <c r="C15" s="61">
        <v>-0.00428</v>
      </c>
      <c r="D15" s="61">
        <v>0.0009499999999999999</v>
      </c>
      <c r="E15" s="61">
        <v>-0.00362</v>
      </c>
      <c r="F15" s="131">
        <f>SUM(B15:E15)</f>
        <v>-0.00543</v>
      </c>
      <c r="G15" s="61">
        <v>-0.01134</v>
      </c>
      <c r="H15" s="61">
        <v>0.00482</v>
      </c>
      <c r="I15" s="61">
        <v>6.000000000000016E-05</v>
      </c>
      <c r="J15" s="61">
        <v>0.00637</v>
      </c>
      <c r="K15" s="131">
        <f>SUM(G15:J15)</f>
        <v>-8.99999999999998E-05</v>
      </c>
      <c r="L15" s="115">
        <f t="shared" si="0"/>
        <v>-0.9834254143646409</v>
      </c>
      <c r="M15" s="112"/>
    </row>
    <row r="16" spans="1:13" ht="13.5" thickBot="1">
      <c r="A16" s="97" t="s">
        <v>28</v>
      </c>
      <c r="B16" s="137">
        <f>SUM(B12:B15)</f>
        <v>-871.17778</v>
      </c>
      <c r="C16" s="137">
        <f aca="true" t="shared" si="3" ref="C16:K16">SUM(C12:C15)</f>
        <v>-930.94651</v>
      </c>
      <c r="D16" s="137">
        <f t="shared" si="3"/>
        <v>-924.5083099999999</v>
      </c>
      <c r="E16" s="137">
        <f t="shared" si="3"/>
        <v>-1057.51358</v>
      </c>
      <c r="F16" s="194">
        <f t="shared" si="3"/>
        <v>-3784.14618</v>
      </c>
      <c r="G16" s="137">
        <f t="shared" si="3"/>
        <v>-1017.5872599999999</v>
      </c>
      <c r="H16" s="137">
        <f t="shared" si="3"/>
        <v>-1042.8934100000001</v>
      </c>
      <c r="I16" s="137">
        <f t="shared" si="3"/>
        <v>-1035.8035699999998</v>
      </c>
      <c r="J16" s="137">
        <f t="shared" si="3"/>
        <v>-1085.5790099999992</v>
      </c>
      <c r="K16" s="194">
        <f t="shared" si="3"/>
        <v>-4181.86325</v>
      </c>
      <c r="L16" s="370">
        <f t="shared" si="0"/>
        <v>0.10510087377227063</v>
      </c>
      <c r="M16" s="113"/>
    </row>
    <row r="17" spans="1:13" ht="13.5" thickBot="1">
      <c r="A17" s="85" t="s">
        <v>29</v>
      </c>
      <c r="B17" s="50">
        <f aca="true" t="shared" si="4" ref="B17:K17">SUM(B11,B16)</f>
        <v>645.5927600000002</v>
      </c>
      <c r="C17" s="50">
        <f t="shared" si="4"/>
        <v>675.8282999999999</v>
      </c>
      <c r="D17" s="50">
        <f t="shared" si="4"/>
        <v>693.7630299999994</v>
      </c>
      <c r="E17" s="50">
        <f t="shared" si="4"/>
        <v>588.2447200000001</v>
      </c>
      <c r="F17" s="63">
        <f t="shared" si="4"/>
        <v>2603.42881</v>
      </c>
      <c r="G17" s="50">
        <f t="shared" si="4"/>
        <v>554.9185400000002</v>
      </c>
      <c r="H17" s="50">
        <f t="shared" si="4"/>
        <v>505.31033</v>
      </c>
      <c r="I17" s="50">
        <f t="shared" si="4"/>
        <v>600.4483300000002</v>
      </c>
      <c r="J17" s="50">
        <f t="shared" si="4"/>
        <v>636.6818500000011</v>
      </c>
      <c r="K17" s="63">
        <f t="shared" si="4"/>
        <v>2297.35905</v>
      </c>
      <c r="L17" s="141">
        <f t="shared" si="0"/>
        <v>-0.11756409809415909</v>
      </c>
      <c r="M17" s="111"/>
    </row>
    <row r="18" spans="1:14" ht="12.75">
      <c r="A18" s="45" t="s">
        <v>8</v>
      </c>
      <c r="B18" s="48">
        <v>-0.44182</v>
      </c>
      <c r="C18" s="48">
        <v>-0.32439000000000007</v>
      </c>
      <c r="D18" s="48">
        <v>4.50108</v>
      </c>
      <c r="E18" s="48">
        <v>-0.08448000000000011</v>
      </c>
      <c r="F18" s="44">
        <f t="shared" si="1"/>
        <v>3.65039</v>
      </c>
      <c r="G18" s="48">
        <v>0.03509</v>
      </c>
      <c r="H18" s="48">
        <v>0.21208</v>
      </c>
      <c r="I18" s="48">
        <v>-0.022290000000000004</v>
      </c>
      <c r="J18" s="48">
        <v>-0.27985</v>
      </c>
      <c r="K18" s="44">
        <f>SUM(G18:J18)</f>
        <v>-0.05496999999999999</v>
      </c>
      <c r="L18" s="115" t="str">
        <f t="shared" si="0"/>
        <v>-</v>
      </c>
      <c r="M18" s="110"/>
      <c r="N18" s="372"/>
    </row>
    <row r="19" spans="1:14" ht="12.75">
      <c r="A19" s="45" t="s">
        <v>11</v>
      </c>
      <c r="B19" s="48">
        <v>0</v>
      </c>
      <c r="C19" s="48">
        <v>0</v>
      </c>
      <c r="D19" s="48">
        <v>0</v>
      </c>
      <c r="E19" s="48">
        <v>0</v>
      </c>
      <c r="F19" s="44">
        <f t="shared" si="1"/>
        <v>0</v>
      </c>
      <c r="G19" s="48">
        <v>0</v>
      </c>
      <c r="H19" s="48">
        <v>0</v>
      </c>
      <c r="I19" s="48">
        <v>0</v>
      </c>
      <c r="J19" s="48">
        <v>0</v>
      </c>
      <c r="K19" s="44">
        <f>SUM(G19:J19)</f>
        <v>0</v>
      </c>
      <c r="L19" s="115" t="str">
        <f t="shared" si="0"/>
        <v>-</v>
      </c>
      <c r="M19" s="110"/>
      <c r="N19" s="372"/>
    </row>
    <row r="20" spans="1:13" ht="12.75">
      <c r="A20" s="45" t="s">
        <v>41</v>
      </c>
      <c r="B20" s="48">
        <v>2.8584099999999997</v>
      </c>
      <c r="C20" s="48">
        <v>0.21962000000000037</v>
      </c>
      <c r="D20" s="48">
        <v>0.41954</v>
      </c>
      <c r="E20" s="48">
        <v>2.79726</v>
      </c>
      <c r="F20" s="44">
        <f t="shared" si="1"/>
        <v>6.29483</v>
      </c>
      <c r="G20" s="48">
        <v>6.60607</v>
      </c>
      <c r="H20" s="48">
        <v>2.5749500000000003</v>
      </c>
      <c r="I20" s="48">
        <v>1.2207399999999993</v>
      </c>
      <c r="J20" s="48">
        <v>0.11028999999999911</v>
      </c>
      <c r="K20" s="44">
        <f>SUM(G20:J20)</f>
        <v>10.512049999999999</v>
      </c>
      <c r="L20" s="115">
        <f t="shared" si="0"/>
        <v>0.6699497841879762</v>
      </c>
      <c r="M20" s="110"/>
    </row>
    <row r="21" spans="1:13" ht="12.75">
      <c r="A21" s="45" t="s">
        <v>127</v>
      </c>
      <c r="B21" s="48">
        <v>-13.84917</v>
      </c>
      <c r="C21" s="48">
        <v>0</v>
      </c>
      <c r="D21" s="48">
        <v>0</v>
      </c>
      <c r="E21" s="48">
        <v>0</v>
      </c>
      <c r="F21" s="44">
        <f t="shared" si="1"/>
        <v>-13.84917</v>
      </c>
      <c r="G21" s="48">
        <v>-30.61483</v>
      </c>
      <c r="H21" s="48">
        <v>0</v>
      </c>
      <c r="I21" s="48">
        <v>0</v>
      </c>
      <c r="J21" s="48">
        <v>0</v>
      </c>
      <c r="K21" s="44">
        <f>SUM(G21:J21)</f>
        <v>-30.61483</v>
      </c>
      <c r="L21" s="115">
        <f t="shared" si="0"/>
        <v>1.2105895154727684</v>
      </c>
      <c r="M21" s="110"/>
    </row>
    <row r="22" spans="1:13" ht="12.75">
      <c r="A22" s="46" t="s">
        <v>15</v>
      </c>
      <c r="B22" s="48">
        <v>-2.7442699999999998</v>
      </c>
      <c r="C22" s="48">
        <v>-2.74438</v>
      </c>
      <c r="D22" s="48">
        <v>-2.74376</v>
      </c>
      <c r="E22" s="48">
        <v>-2.8504600000000018</v>
      </c>
      <c r="F22" s="49">
        <f>SUM(B22:E22)</f>
        <v>-11.082870000000002</v>
      </c>
      <c r="G22" s="48">
        <v>-2.74397</v>
      </c>
      <c r="H22" s="48">
        <v>-2.7440099999999994</v>
      </c>
      <c r="I22" s="48">
        <v>-2.7446200000000003</v>
      </c>
      <c r="J22" s="48">
        <v>-2.7415400000000005</v>
      </c>
      <c r="K22" s="49">
        <f>SUM(G22:J22)</f>
        <v>-10.97414</v>
      </c>
      <c r="L22" s="119">
        <f t="shared" si="0"/>
        <v>-0.009810635692740356</v>
      </c>
      <c r="M22" s="112"/>
    </row>
    <row r="23" spans="1:13" s="6" customFormat="1" ht="13.5" thickBot="1">
      <c r="A23" s="95" t="s">
        <v>30</v>
      </c>
      <c r="B23" s="363">
        <f aca="true" t="shared" si="5" ref="B23:K23">SUM(B18:B22)</f>
        <v>-14.176850000000002</v>
      </c>
      <c r="C23" s="363">
        <f t="shared" si="5"/>
        <v>-2.84915</v>
      </c>
      <c r="D23" s="363">
        <f t="shared" si="5"/>
        <v>2.1768599999999996</v>
      </c>
      <c r="E23" s="363">
        <f t="shared" si="5"/>
        <v>-0.1376800000000018</v>
      </c>
      <c r="F23" s="151">
        <f t="shared" si="5"/>
        <v>-14.986820000000003</v>
      </c>
      <c r="G23" s="363">
        <f t="shared" si="5"/>
        <v>-26.717640000000003</v>
      </c>
      <c r="H23" s="363">
        <f t="shared" si="5"/>
        <v>0.043020000000000724</v>
      </c>
      <c r="I23" s="363">
        <f t="shared" si="5"/>
        <v>-1.546170000000001</v>
      </c>
      <c r="J23" s="363">
        <f t="shared" si="5"/>
        <v>-2.9111000000000016</v>
      </c>
      <c r="K23" s="151">
        <f t="shared" si="5"/>
        <v>-31.131890000000006</v>
      </c>
      <c r="L23" s="141">
        <f t="shared" si="0"/>
        <v>1.0772845740457282</v>
      </c>
      <c r="M23" s="114"/>
    </row>
    <row r="24" spans="1:13" s="7" customFormat="1" ht="12.75">
      <c r="A24" s="210" t="s">
        <v>53</v>
      </c>
      <c r="B24" s="205">
        <f aca="true" t="shared" si="6" ref="B24:K24">B23+B17</f>
        <v>631.4159100000002</v>
      </c>
      <c r="C24" s="205">
        <f t="shared" si="6"/>
        <v>672.9791499999999</v>
      </c>
      <c r="D24" s="205">
        <f t="shared" si="6"/>
        <v>695.9398899999994</v>
      </c>
      <c r="E24" s="205">
        <f t="shared" si="6"/>
        <v>588.1070400000001</v>
      </c>
      <c r="F24" s="206">
        <f t="shared" si="6"/>
        <v>2588.44199</v>
      </c>
      <c r="G24" s="205">
        <f t="shared" si="6"/>
        <v>528.2009000000003</v>
      </c>
      <c r="H24" s="205">
        <f t="shared" si="6"/>
        <v>505.35335000000003</v>
      </c>
      <c r="I24" s="205">
        <f t="shared" si="6"/>
        <v>598.9021600000002</v>
      </c>
      <c r="J24" s="205">
        <f t="shared" si="6"/>
        <v>633.770750000001</v>
      </c>
      <c r="K24" s="206">
        <f t="shared" si="6"/>
        <v>2266.22716</v>
      </c>
      <c r="L24" s="115">
        <f t="shared" si="0"/>
        <v>-0.12448215229270018</v>
      </c>
      <c r="M24" s="211"/>
    </row>
    <row r="25" spans="1:13" ht="13.5" thickBot="1">
      <c r="A25" s="45" t="s">
        <v>19</v>
      </c>
      <c r="B25" s="48">
        <v>-225.27317000000002</v>
      </c>
      <c r="C25" s="48">
        <v>-253.91098000000002</v>
      </c>
      <c r="D25" s="48">
        <v>-258.31908</v>
      </c>
      <c r="E25" s="48">
        <v>-229.87577999999996</v>
      </c>
      <c r="F25" s="44">
        <f>SUM(B25:E25)</f>
        <v>-967.37901</v>
      </c>
      <c r="G25" s="48">
        <v>-199.14292</v>
      </c>
      <c r="H25" s="48">
        <v>-176.12179000000003</v>
      </c>
      <c r="I25" s="48">
        <v>-224.59429</v>
      </c>
      <c r="J25" s="48">
        <v>-216.9374499999999</v>
      </c>
      <c r="K25" s="44">
        <f>SUM(G25:J25)</f>
        <v>-816.7964499999999</v>
      </c>
      <c r="L25" s="141">
        <f t="shared" si="0"/>
        <v>-0.15566035487993488</v>
      </c>
      <c r="M25" s="110"/>
    </row>
    <row r="26" spans="1:13" ht="13.5" thickBot="1">
      <c r="A26" s="85" t="s">
        <v>51</v>
      </c>
      <c r="B26" s="50">
        <f aca="true" t="shared" si="7" ref="B26:K26">SUM(B24:B25)</f>
        <v>406.1427400000001</v>
      </c>
      <c r="C26" s="50">
        <f t="shared" si="7"/>
        <v>419.0681699999999</v>
      </c>
      <c r="D26" s="50">
        <f t="shared" si="7"/>
        <v>437.62080999999944</v>
      </c>
      <c r="E26" s="50">
        <f t="shared" si="7"/>
        <v>358.23126000000013</v>
      </c>
      <c r="F26" s="63">
        <f t="shared" si="7"/>
        <v>1621.0629799999997</v>
      </c>
      <c r="G26" s="50">
        <f t="shared" si="7"/>
        <v>329.05798000000027</v>
      </c>
      <c r="H26" s="50">
        <f t="shared" si="7"/>
        <v>329.23156</v>
      </c>
      <c r="I26" s="50">
        <f t="shared" si="7"/>
        <v>374.3078700000002</v>
      </c>
      <c r="J26" s="50">
        <f t="shared" si="7"/>
        <v>416.83330000000115</v>
      </c>
      <c r="K26" s="63">
        <f t="shared" si="7"/>
        <v>1449.43071</v>
      </c>
      <c r="L26" s="141">
        <f t="shared" si="0"/>
        <v>-0.10587637378530453</v>
      </c>
      <c r="M26" s="111"/>
    </row>
    <row r="27" spans="1:13" ht="12.75">
      <c r="A27" s="105" t="s">
        <v>67</v>
      </c>
      <c r="B27" s="48"/>
      <c r="C27" s="48"/>
      <c r="D27" s="48"/>
      <c r="E27" s="48"/>
      <c r="F27" s="44"/>
      <c r="G27" s="48"/>
      <c r="H27" s="48"/>
      <c r="I27" s="48"/>
      <c r="J27" s="48"/>
      <c r="K27" s="44"/>
      <c r="L27" s="115"/>
      <c r="M27" s="110"/>
    </row>
    <row r="28" spans="1:13" ht="12.75">
      <c r="A28" s="156" t="s">
        <v>64</v>
      </c>
      <c r="B28" s="48">
        <v>21.58827</v>
      </c>
      <c r="C28" s="48">
        <v>23.02145</v>
      </c>
      <c r="D28" s="48">
        <v>22.36383999999999</v>
      </c>
      <c r="E28" s="48">
        <v>18.672690000000003</v>
      </c>
      <c r="F28" s="131">
        <f>SUM(B28:E28)</f>
        <v>85.64625</v>
      </c>
      <c r="G28" s="48">
        <v>16.72997</v>
      </c>
      <c r="H28" s="48">
        <v>15.711689999999997</v>
      </c>
      <c r="I28" s="48">
        <v>19.57745</v>
      </c>
      <c r="J28" s="48">
        <v>19.478190000000012</v>
      </c>
      <c r="K28" s="131">
        <f>SUM(G28:J28)</f>
        <v>71.49730000000001</v>
      </c>
      <c r="L28" s="115">
        <f>IF(OR(AND(F28&lt;0,K28&gt;0),AND(F28&gt;0,K28&lt;0),F28=0,F28="-",K28="-"),"-",(K28-F28)/F28)</f>
        <v>-0.16520221258957615</v>
      </c>
      <c r="M28" s="112"/>
    </row>
    <row r="29" spans="1:13" ht="13.5" thickBot="1">
      <c r="A29" s="146" t="s">
        <v>63</v>
      </c>
      <c r="B29" s="58">
        <f aca="true" t="shared" si="8" ref="B29:K29">B26-B28</f>
        <v>384.5544700000001</v>
      </c>
      <c r="C29" s="58">
        <f t="shared" si="8"/>
        <v>396.0467199999999</v>
      </c>
      <c r="D29" s="58">
        <f t="shared" si="8"/>
        <v>415.25696999999946</v>
      </c>
      <c r="E29" s="58">
        <f t="shared" si="8"/>
        <v>339.55857000000015</v>
      </c>
      <c r="F29" s="129">
        <f t="shared" si="8"/>
        <v>1535.4167299999997</v>
      </c>
      <c r="G29" s="58">
        <f t="shared" si="8"/>
        <v>312.3280100000003</v>
      </c>
      <c r="H29" s="58">
        <f t="shared" si="8"/>
        <v>313.51987</v>
      </c>
      <c r="I29" s="58">
        <f t="shared" si="8"/>
        <v>354.7304200000002</v>
      </c>
      <c r="J29" s="58">
        <f t="shared" si="8"/>
        <v>397.3551100000011</v>
      </c>
      <c r="K29" s="129">
        <f t="shared" si="8"/>
        <v>1377.93341</v>
      </c>
      <c r="L29" s="115">
        <f>IF(OR(AND(F29&lt;0,K29&gt;0),AND(F29&gt;0,K29&lt;0),F29=0,F29="-",K29="-"),"-",(K29-F29)/F29)</f>
        <v>-0.10256715126452974</v>
      </c>
      <c r="M29" s="117"/>
    </row>
    <row r="30" spans="1:13" ht="13.5" thickBot="1">
      <c r="A30" s="95" t="s">
        <v>109</v>
      </c>
      <c r="B30" s="101">
        <f aca="true" t="shared" si="9" ref="B30:K30">-B16/B11</f>
        <v>0.5743635949047374</v>
      </c>
      <c r="C30" s="101">
        <f t="shared" si="9"/>
        <v>0.5793882902607865</v>
      </c>
      <c r="D30" s="101">
        <f t="shared" si="9"/>
        <v>0.5712937547296613</v>
      </c>
      <c r="E30" s="101">
        <f t="shared" si="9"/>
        <v>0.6425691913569568</v>
      </c>
      <c r="F30" s="190">
        <f t="shared" si="9"/>
        <v>0.5924229752173915</v>
      </c>
      <c r="G30" s="101">
        <f t="shared" si="9"/>
        <v>0.647111927981442</v>
      </c>
      <c r="H30" s="101">
        <f t="shared" si="9"/>
        <v>0.6736150953878978</v>
      </c>
      <c r="I30" s="101">
        <f t="shared" si="9"/>
        <v>0.6330342962474176</v>
      </c>
      <c r="J30" s="101">
        <f t="shared" si="9"/>
        <v>0.6303220581811277</v>
      </c>
      <c r="K30" s="190">
        <f t="shared" si="9"/>
        <v>0.6454267281429749</v>
      </c>
      <c r="L30" s="116">
        <f>IF(OR(AND(F30&lt;0,K30&gt;0),AND(F30&gt;0,K30&lt;0),F30=0,F30="-",K30="-"),"-",(K30-F30))</f>
        <v>0.05300375292558335</v>
      </c>
      <c r="M30" s="127" t="s">
        <v>42</v>
      </c>
    </row>
    <row r="31" spans="5:12" ht="12.75">
      <c r="E31" s="350"/>
      <c r="L31" s="90"/>
    </row>
    <row r="32" spans="1:90" s="7" customFormat="1" ht="45.75" customHeight="1">
      <c r="A32" s="337" t="s">
        <v>72</v>
      </c>
      <c r="B32" s="256"/>
      <c r="C32" s="257"/>
      <c r="D32" s="257"/>
      <c r="E32" s="257"/>
      <c r="F32" s="256"/>
      <c r="G32" s="256"/>
      <c r="H32" s="256"/>
      <c r="I32" s="256"/>
      <c r="J32" s="256"/>
      <c r="K32" s="256"/>
      <c r="L32" s="258"/>
      <c r="M32" s="258"/>
      <c r="N32" s="258"/>
      <c r="O32" s="256"/>
      <c r="P32" s="258"/>
      <c r="Q32" s="258"/>
      <c r="R32" s="258"/>
      <c r="S32" s="257"/>
      <c r="U32" s="258"/>
      <c r="V32" s="258"/>
      <c r="W32" s="258"/>
      <c r="X32" s="259"/>
      <c r="Y32" s="258"/>
      <c r="Z32" s="258"/>
      <c r="AA32" s="258"/>
      <c r="AB32" s="256"/>
      <c r="AC32" s="258"/>
      <c r="AD32" s="258"/>
      <c r="AE32" s="258"/>
      <c r="AF32" s="257"/>
      <c r="AH32" s="258"/>
      <c r="AI32" s="258"/>
      <c r="AJ32" s="258"/>
      <c r="AK32" s="259"/>
      <c r="AL32" s="258"/>
      <c r="AM32" s="258"/>
      <c r="AN32" s="258"/>
      <c r="AO32" s="256"/>
      <c r="AP32" s="258"/>
      <c r="AQ32" s="258"/>
      <c r="AR32" s="258"/>
      <c r="AS32" s="257"/>
      <c r="AU32" s="258"/>
      <c r="AV32" s="258"/>
      <c r="AW32" s="258"/>
      <c r="AX32" s="259"/>
      <c r="AY32" s="258"/>
      <c r="AZ32" s="258"/>
      <c r="BA32" s="258"/>
      <c r="BB32" s="256"/>
      <c r="BC32" s="258"/>
      <c r="BD32" s="258"/>
      <c r="BE32" s="258"/>
      <c r="BF32" s="257"/>
      <c r="BH32" s="258"/>
      <c r="BI32" s="258"/>
      <c r="BJ32" s="258"/>
      <c r="BK32" s="259"/>
      <c r="BL32" s="258"/>
      <c r="BM32" s="258"/>
      <c r="BN32" s="258"/>
      <c r="BO32" s="256"/>
      <c r="BP32" s="258"/>
      <c r="BQ32" s="258"/>
      <c r="BR32" s="256"/>
      <c r="BS32" s="257"/>
      <c r="CF32" s="226"/>
      <c r="CG32" s="228"/>
      <c r="CH32" s="226"/>
      <c r="CI32" s="226"/>
      <c r="CJ32" s="253"/>
      <c r="CK32" s="224"/>
      <c r="CL32" s="225"/>
    </row>
  </sheetData>
  <sheetProtection/>
  <printOptions/>
  <pageMargins left="0.35433070866141736" right="0.35433070866141736" top="0.5905511811023623" bottom="0.2755905511811024"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8.xml><?xml version="1.0" encoding="utf-8"?>
<worksheet xmlns="http://schemas.openxmlformats.org/spreadsheetml/2006/main" xmlns:r="http://schemas.openxmlformats.org/officeDocument/2006/relationships">
  <dimension ref="A1:CN40"/>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9.140625" defaultRowHeight="12.75"/>
  <cols>
    <col min="1" max="1" width="71.00390625" style="41" bestFit="1" customWidth="1"/>
    <col min="2" max="11" width="8.7109375" style="90" customWidth="1"/>
    <col min="12" max="12" width="8.7109375" style="5" customWidth="1"/>
    <col min="13" max="13" width="1.7109375" style="5" customWidth="1"/>
    <col min="14" max="16384" width="9.140625" style="5" customWidth="1"/>
  </cols>
  <sheetData>
    <row r="1" spans="1:76" s="9" customFormat="1" ht="19.5" customHeight="1">
      <c r="A1" s="158" t="s">
        <v>257</v>
      </c>
      <c r="B1" s="19"/>
      <c r="C1" s="19"/>
      <c r="D1" s="19"/>
      <c r="E1" s="19"/>
      <c r="F1" s="19"/>
      <c r="G1" s="19"/>
      <c r="H1" s="19"/>
      <c r="I1" s="19"/>
      <c r="J1" s="19"/>
      <c r="K1" s="19"/>
      <c r="L1" s="19"/>
      <c r="M1" s="10"/>
      <c r="N1" s="19"/>
      <c r="O1" s="19"/>
      <c r="P1" s="19"/>
      <c r="Q1" s="19"/>
      <c r="R1" s="19"/>
      <c r="S1" s="19"/>
      <c r="U1" s="19"/>
      <c r="V1" s="19"/>
      <c r="W1" s="10"/>
      <c r="X1" s="10"/>
      <c r="Y1" s="19"/>
      <c r="Z1" s="19"/>
      <c r="AA1" s="19"/>
      <c r="AB1" s="19"/>
      <c r="AC1" s="19"/>
      <c r="AD1" s="19"/>
      <c r="AE1" s="19"/>
      <c r="AF1" s="19"/>
      <c r="AG1" s="19"/>
      <c r="AI1" s="10"/>
      <c r="AJ1" s="19"/>
      <c r="AK1" s="10"/>
      <c r="AL1" s="10"/>
      <c r="AM1" s="10"/>
      <c r="AN1" s="19"/>
      <c r="AO1" s="19"/>
      <c r="AP1" s="19"/>
      <c r="AQ1" s="19"/>
      <c r="AR1" s="19"/>
      <c r="AS1" s="19"/>
      <c r="AT1" s="19"/>
      <c r="AU1" s="19"/>
      <c r="AX1" s="10"/>
      <c r="AY1" s="19"/>
      <c r="AZ1" s="10"/>
      <c r="BA1" s="10"/>
      <c r="BB1" s="10"/>
      <c r="BC1" s="19"/>
      <c r="BD1" s="19"/>
      <c r="BE1" s="19"/>
      <c r="BF1" s="19"/>
      <c r="BG1" s="19"/>
      <c r="BH1" s="19"/>
      <c r="BI1" s="19"/>
      <c r="BJ1" s="19"/>
      <c r="BL1" s="19"/>
      <c r="BM1" s="19"/>
      <c r="BN1" s="10"/>
      <c r="BO1" s="10"/>
      <c r="BP1" s="10"/>
      <c r="BQ1" s="19"/>
      <c r="BR1" s="19"/>
      <c r="BS1" s="19"/>
      <c r="BT1" s="19"/>
      <c r="BU1" s="19"/>
      <c r="BV1" s="19"/>
      <c r="BW1" s="19"/>
      <c r="BX1" s="19"/>
    </row>
    <row r="2" spans="1:76" s="9" customFormat="1" ht="19.5" customHeight="1">
      <c r="A2" s="159" t="str">
        <f>'Balance Sheets'!A2</f>
        <v>By segments and quarters as of 31 December 2015</v>
      </c>
      <c r="B2" s="19"/>
      <c r="C2" s="356"/>
      <c r="D2" s="356"/>
      <c r="E2" s="19"/>
      <c r="F2" s="19"/>
      <c r="G2" s="19"/>
      <c r="H2" s="19"/>
      <c r="I2" s="19"/>
      <c r="J2" s="19"/>
      <c r="K2" s="19"/>
      <c r="L2" s="19"/>
      <c r="M2" s="10"/>
      <c r="N2" s="19"/>
      <c r="O2" s="19"/>
      <c r="P2" s="19"/>
      <c r="Q2" s="19"/>
      <c r="R2" s="19"/>
      <c r="S2" s="19"/>
      <c r="U2" s="19"/>
      <c r="V2" s="19"/>
      <c r="W2" s="10"/>
      <c r="X2" s="10"/>
      <c r="Y2" s="19"/>
      <c r="Z2" s="19"/>
      <c r="AA2" s="19"/>
      <c r="AB2" s="19"/>
      <c r="AC2" s="19"/>
      <c r="AD2" s="19"/>
      <c r="AE2" s="19"/>
      <c r="AF2" s="19"/>
      <c r="AG2" s="19"/>
      <c r="AI2" s="10"/>
      <c r="AJ2" s="19"/>
      <c r="AK2" s="10"/>
      <c r="AL2" s="10"/>
      <c r="AM2" s="10"/>
      <c r="AN2" s="19"/>
      <c r="AO2" s="19"/>
      <c r="AP2" s="19"/>
      <c r="AQ2" s="19"/>
      <c r="AR2" s="19"/>
      <c r="AS2" s="19"/>
      <c r="AT2" s="19"/>
      <c r="AU2" s="19"/>
      <c r="AX2" s="10"/>
      <c r="AY2" s="19"/>
      <c r="AZ2" s="10"/>
      <c r="BA2" s="10"/>
      <c r="BB2" s="10"/>
      <c r="BC2" s="19"/>
      <c r="BD2" s="19"/>
      <c r="BE2" s="19"/>
      <c r="BF2" s="19"/>
      <c r="BG2" s="19"/>
      <c r="BH2" s="19"/>
      <c r="BI2" s="19"/>
      <c r="BJ2" s="19"/>
      <c r="BL2" s="19"/>
      <c r="BM2" s="19"/>
      <c r="BN2" s="10"/>
      <c r="BO2" s="10"/>
      <c r="BP2" s="10"/>
      <c r="BQ2" s="19"/>
      <c r="BR2" s="19"/>
      <c r="BS2" s="19"/>
      <c r="BT2" s="19"/>
      <c r="BU2" s="19"/>
      <c r="BV2" s="19"/>
      <c r="BW2" s="19"/>
      <c r="BX2" s="19"/>
    </row>
    <row r="3" spans="1:76" s="14" customFormat="1" ht="12" customHeight="1">
      <c r="A3" s="160"/>
      <c r="B3" s="21"/>
      <c r="C3" s="355"/>
      <c r="D3" s="355"/>
      <c r="E3" s="21"/>
      <c r="F3" s="21"/>
      <c r="G3" s="21"/>
      <c r="H3" s="21"/>
      <c r="I3" s="21"/>
      <c r="J3" s="21"/>
      <c r="K3" s="21"/>
      <c r="L3" s="21"/>
      <c r="M3" s="8"/>
      <c r="N3" s="21"/>
      <c r="O3" s="21"/>
      <c r="P3" s="21"/>
      <c r="Q3" s="21"/>
      <c r="R3" s="21"/>
      <c r="S3" s="21"/>
      <c r="U3" s="21"/>
      <c r="V3" s="21"/>
      <c r="W3" s="8"/>
      <c r="X3" s="8"/>
      <c r="Y3" s="21"/>
      <c r="Z3" s="21"/>
      <c r="AA3" s="21"/>
      <c r="AB3" s="21"/>
      <c r="AC3" s="21"/>
      <c r="AD3" s="21"/>
      <c r="AE3" s="21"/>
      <c r="AF3" s="21"/>
      <c r="AG3" s="21"/>
      <c r="AI3" s="8"/>
      <c r="AJ3" s="21"/>
      <c r="AK3" s="8"/>
      <c r="AL3" s="8"/>
      <c r="AM3" s="8"/>
      <c r="AN3" s="21"/>
      <c r="AO3" s="21"/>
      <c r="AP3" s="21"/>
      <c r="AQ3" s="21"/>
      <c r="AR3" s="21"/>
      <c r="AS3" s="21"/>
      <c r="AT3" s="21"/>
      <c r="AU3" s="21"/>
      <c r="AX3" s="8"/>
      <c r="AY3" s="21"/>
      <c r="AZ3" s="8"/>
      <c r="BA3" s="8"/>
      <c r="BB3" s="8"/>
      <c r="BC3" s="21"/>
      <c r="BD3" s="21"/>
      <c r="BE3" s="21"/>
      <c r="BF3" s="21"/>
      <c r="BG3" s="21"/>
      <c r="BH3" s="21"/>
      <c r="BI3" s="21"/>
      <c r="BJ3" s="21"/>
      <c r="BL3" s="21"/>
      <c r="BM3" s="21"/>
      <c r="BN3" s="8"/>
      <c r="BO3" s="8"/>
      <c r="BP3" s="8"/>
      <c r="BQ3" s="21"/>
      <c r="BR3" s="21"/>
      <c r="BS3" s="21"/>
      <c r="BT3" s="21"/>
      <c r="BU3" s="21"/>
      <c r="BV3" s="21"/>
      <c r="BW3" s="21"/>
      <c r="BX3" s="21"/>
    </row>
    <row r="4" spans="1:11" s="41" customFormat="1" ht="18">
      <c r="A4" s="158" t="s">
        <v>54</v>
      </c>
      <c r="B4" s="88"/>
      <c r="C4" s="88"/>
      <c r="D4" s="88"/>
      <c r="E4" s="88"/>
      <c r="F4" s="88"/>
      <c r="G4" s="88"/>
      <c r="H4" s="88"/>
      <c r="I4" s="88"/>
      <c r="J4" s="88"/>
      <c r="K4" s="88"/>
    </row>
    <row r="5" spans="2:11" s="41" customFormat="1" ht="9" customHeight="1">
      <c r="B5" s="88"/>
      <c r="C5" s="88"/>
      <c r="D5" s="88"/>
      <c r="E5" s="88"/>
      <c r="F5" s="88"/>
      <c r="G5" s="88"/>
      <c r="H5" s="88"/>
      <c r="I5" s="88"/>
      <c r="J5" s="88"/>
      <c r="K5" s="88"/>
    </row>
    <row r="6" spans="1:12" ht="19.5" customHeight="1" thickBot="1">
      <c r="A6" s="89" t="s">
        <v>62</v>
      </c>
      <c r="B6" s="15" t="s">
        <v>113</v>
      </c>
      <c r="C6" s="15" t="s">
        <v>117</v>
      </c>
      <c r="D6" s="15" t="s">
        <v>118</v>
      </c>
      <c r="E6" s="15" t="s">
        <v>119</v>
      </c>
      <c r="F6" s="18">
        <v>2014</v>
      </c>
      <c r="G6" s="15" t="s">
        <v>122</v>
      </c>
      <c r="H6" s="15" t="s">
        <v>123</v>
      </c>
      <c r="I6" s="15" t="s">
        <v>124</v>
      </c>
      <c r="J6" s="15" t="s">
        <v>125</v>
      </c>
      <c r="K6" s="18">
        <v>2015</v>
      </c>
      <c r="L6" s="18" t="s">
        <v>121</v>
      </c>
    </row>
    <row r="7" spans="1:12" ht="13.5" thickBot="1">
      <c r="A7" s="95" t="s">
        <v>65</v>
      </c>
      <c r="B7" s="50">
        <v>138.57805</v>
      </c>
      <c r="C7" s="50">
        <v>131.91261999999998</v>
      </c>
      <c r="D7" s="50">
        <v>134.73543</v>
      </c>
      <c r="E7" s="50">
        <v>150.7260500000001</v>
      </c>
      <c r="F7" s="63">
        <f aca="true" t="shared" si="0" ref="F7:F32">SUM(B7:E7)</f>
        <v>555.9521500000001</v>
      </c>
      <c r="G7" s="50">
        <v>139.52114</v>
      </c>
      <c r="H7" s="50">
        <v>130.84033</v>
      </c>
      <c r="I7" s="50">
        <v>146.02035</v>
      </c>
      <c r="J7" s="50">
        <v>160.16549000000003</v>
      </c>
      <c r="K7" s="63">
        <f>SUM(G7:J7)</f>
        <v>576.54731</v>
      </c>
      <c r="L7" s="141">
        <f aca="true" t="shared" si="1" ref="L7:L33">IF(OR(AND(F7&lt;0,K7&gt;0),AND(F7&gt;0,K7&lt;0),F7=0,F7="-",K7="-"),"-",(K7-F7)/F7)</f>
        <v>0.03704484279807167</v>
      </c>
    </row>
    <row r="8" spans="1:12" ht="12.75">
      <c r="A8" s="45" t="s">
        <v>4</v>
      </c>
      <c r="B8" s="48">
        <v>207.60432999999998</v>
      </c>
      <c r="C8" s="48">
        <v>230.32832000000005</v>
      </c>
      <c r="D8" s="48">
        <v>222.32849000000004</v>
      </c>
      <c r="E8" s="48">
        <v>216.03079000000002</v>
      </c>
      <c r="F8" s="44">
        <f t="shared" si="0"/>
        <v>876.2919300000001</v>
      </c>
      <c r="G8" s="48">
        <v>192.8762</v>
      </c>
      <c r="H8" s="48">
        <v>219.19976999999997</v>
      </c>
      <c r="I8" s="48">
        <v>198.41996000000006</v>
      </c>
      <c r="J8" s="48">
        <v>180.0002599999999</v>
      </c>
      <c r="K8" s="44">
        <f>SUM(G8:J8)</f>
        <v>790.49619</v>
      </c>
      <c r="L8" s="115">
        <f t="shared" si="1"/>
        <v>-0.0979077143846345</v>
      </c>
    </row>
    <row r="9" spans="1:12" ht="12.75">
      <c r="A9" s="45" t="s">
        <v>37</v>
      </c>
      <c r="B9" s="48">
        <v>2.28733</v>
      </c>
      <c r="C9" s="48">
        <v>8.50452</v>
      </c>
      <c r="D9" s="48">
        <v>13.772079999999999</v>
      </c>
      <c r="E9" s="48">
        <v>8.388309999999997</v>
      </c>
      <c r="F9" s="44">
        <f t="shared" si="0"/>
        <v>32.952239999999996</v>
      </c>
      <c r="G9" s="48">
        <v>10.37373</v>
      </c>
      <c r="H9" s="48">
        <v>-10.75163</v>
      </c>
      <c r="I9" s="48">
        <v>-9.60272</v>
      </c>
      <c r="J9" s="48">
        <v>-4.721179999999999</v>
      </c>
      <c r="K9" s="44">
        <f>SUM(G9:J9)</f>
        <v>-14.701799999999999</v>
      </c>
      <c r="L9" s="115" t="str">
        <f t="shared" si="1"/>
        <v>-</v>
      </c>
    </row>
    <row r="10" spans="1:12" ht="12.75">
      <c r="A10" s="45" t="s">
        <v>26</v>
      </c>
      <c r="B10" s="48">
        <v>167.30473999999998</v>
      </c>
      <c r="C10" s="48">
        <v>177.04351000000003</v>
      </c>
      <c r="D10" s="48">
        <v>181.40923999999995</v>
      </c>
      <c r="E10" s="48">
        <v>198.19168000000013</v>
      </c>
      <c r="F10" s="44">
        <f t="shared" si="0"/>
        <v>723.9491700000001</v>
      </c>
      <c r="G10" s="48">
        <v>199.50222</v>
      </c>
      <c r="H10" s="48">
        <v>207.19688999999997</v>
      </c>
      <c r="I10" s="48">
        <v>253.1305700000001</v>
      </c>
      <c r="J10" s="48">
        <v>314.38025000000005</v>
      </c>
      <c r="K10" s="44">
        <f>SUM(G10:J10)</f>
        <v>974.2099300000001</v>
      </c>
      <c r="L10" s="115">
        <f t="shared" si="1"/>
        <v>0.34568830295088254</v>
      </c>
    </row>
    <row r="11" spans="1:12" ht="12.75">
      <c r="A11" s="66" t="s">
        <v>0</v>
      </c>
      <c r="B11" s="61">
        <v>0.13272</v>
      </c>
      <c r="C11" s="61">
        <v>0.15248999999999996</v>
      </c>
      <c r="D11" s="61">
        <v>0.25624000000000013</v>
      </c>
      <c r="E11" s="61">
        <v>116.71961</v>
      </c>
      <c r="F11" s="131">
        <f t="shared" si="0"/>
        <v>117.26106</v>
      </c>
      <c r="G11" s="61">
        <v>147.95343</v>
      </c>
      <c r="H11" s="61">
        <v>0.20258000000001175</v>
      </c>
      <c r="I11" s="61">
        <v>0.15546000000000504</v>
      </c>
      <c r="J11" s="61">
        <v>0.7816199999999753</v>
      </c>
      <c r="K11" s="131">
        <f>SUM(G11:J11)</f>
        <v>149.09309</v>
      </c>
      <c r="L11" s="119">
        <f t="shared" si="1"/>
        <v>0.2714629221328887</v>
      </c>
    </row>
    <row r="12" spans="1:12" ht="12.75">
      <c r="A12" s="97" t="s">
        <v>27</v>
      </c>
      <c r="B12" s="137">
        <f aca="true" t="shared" si="2" ref="B12:K12">SUM(B8:B11)</f>
        <v>377.32911999999993</v>
      </c>
      <c r="C12" s="137">
        <f t="shared" si="2"/>
        <v>416.02884000000006</v>
      </c>
      <c r="D12" s="137">
        <f t="shared" si="2"/>
        <v>417.76605</v>
      </c>
      <c r="E12" s="137">
        <f t="shared" si="2"/>
        <v>539.3303900000002</v>
      </c>
      <c r="F12" s="138">
        <f t="shared" si="2"/>
        <v>1750.4544000000003</v>
      </c>
      <c r="G12" s="137">
        <f t="shared" si="2"/>
        <v>550.70558</v>
      </c>
      <c r="H12" s="137">
        <f t="shared" si="2"/>
        <v>415.8476099999999</v>
      </c>
      <c r="I12" s="137">
        <f t="shared" si="2"/>
        <v>442.1032700000001</v>
      </c>
      <c r="J12" s="137">
        <f t="shared" si="2"/>
        <v>490.44094999999993</v>
      </c>
      <c r="K12" s="138">
        <f t="shared" si="2"/>
        <v>1899.09741</v>
      </c>
      <c r="L12" s="119">
        <f t="shared" si="1"/>
        <v>0.08491681359994283</v>
      </c>
    </row>
    <row r="13" spans="1:12" ht="12.75">
      <c r="A13" s="45" t="s">
        <v>49</v>
      </c>
      <c r="B13" s="48">
        <v>-143.98063000000005</v>
      </c>
      <c r="C13" s="48">
        <v>-149.27629000000005</v>
      </c>
      <c r="D13" s="48">
        <v>-145.78695999999997</v>
      </c>
      <c r="E13" s="48">
        <v>-134.02545999999995</v>
      </c>
      <c r="F13" s="44">
        <f t="shared" si="0"/>
        <v>-573.06934</v>
      </c>
      <c r="G13" s="48">
        <v>-129.67539</v>
      </c>
      <c r="H13" s="48">
        <v>-111.35971999999998</v>
      </c>
      <c r="I13" s="48">
        <v>-105.13967999999994</v>
      </c>
      <c r="J13" s="48">
        <v>-107.5882300000003</v>
      </c>
      <c r="K13" s="44">
        <f aca="true" t="shared" si="3" ref="K13:K19">SUM(G13:J13)</f>
        <v>-453.7630200000002</v>
      </c>
      <c r="L13" s="115">
        <f t="shared" si="1"/>
        <v>-0.20818827962424197</v>
      </c>
    </row>
    <row r="14" spans="1:12" s="102" customFormat="1" ht="12.75">
      <c r="A14" s="68" t="s">
        <v>5</v>
      </c>
      <c r="B14" s="48">
        <v>-8.907020000000001</v>
      </c>
      <c r="C14" s="48">
        <v>-14.904659999999998</v>
      </c>
      <c r="D14" s="48">
        <v>-7.118470000000002</v>
      </c>
      <c r="E14" s="48">
        <v>-13.832699999999996</v>
      </c>
      <c r="F14" s="44">
        <f t="shared" si="0"/>
        <v>-44.76285</v>
      </c>
      <c r="G14" s="48">
        <v>-7.578180000000001</v>
      </c>
      <c r="H14" s="48">
        <v>-16.88463</v>
      </c>
      <c r="I14" s="48">
        <v>-14.698939999999997</v>
      </c>
      <c r="J14" s="48">
        <v>-20.526870000000002</v>
      </c>
      <c r="K14" s="44">
        <f t="shared" si="3"/>
        <v>-59.68862</v>
      </c>
      <c r="L14" s="115">
        <f t="shared" si="1"/>
        <v>0.33344101191054637</v>
      </c>
    </row>
    <row r="15" spans="1:12" ht="12.75">
      <c r="A15" s="45" t="s">
        <v>12</v>
      </c>
      <c r="B15" s="48">
        <v>-15.490950000000002</v>
      </c>
      <c r="C15" s="48">
        <v>-18.927829999999997</v>
      </c>
      <c r="D15" s="48">
        <v>-18.593360000000004</v>
      </c>
      <c r="E15" s="48">
        <v>-24.029479999999992</v>
      </c>
      <c r="F15" s="44">
        <f>SUM(B15:E15)</f>
        <v>-77.04162</v>
      </c>
      <c r="G15" s="48">
        <v>-18.147389999999998</v>
      </c>
      <c r="H15" s="48">
        <v>-18.87953</v>
      </c>
      <c r="I15" s="48">
        <v>-20.359240000000007</v>
      </c>
      <c r="J15" s="48">
        <v>-27.210279999999997</v>
      </c>
      <c r="K15" s="44">
        <f t="shared" si="3"/>
        <v>-84.59644</v>
      </c>
      <c r="L15" s="115">
        <f t="shared" si="1"/>
        <v>0.09806154128119329</v>
      </c>
    </row>
    <row r="16" spans="1:12" ht="22.5">
      <c r="A16" s="349" t="s">
        <v>129</v>
      </c>
      <c r="B16" s="48">
        <v>-296.24495</v>
      </c>
      <c r="C16" s="48">
        <v>-294.24836000000005</v>
      </c>
      <c r="D16" s="48">
        <v>-352.5957799999999</v>
      </c>
      <c r="E16" s="48">
        <v>-366.86355000000003</v>
      </c>
      <c r="F16" s="44">
        <f t="shared" si="0"/>
        <v>-1309.95264</v>
      </c>
      <c r="G16" s="48">
        <v>-321.62203999999997</v>
      </c>
      <c r="H16" s="48">
        <v>-330.64921000000004</v>
      </c>
      <c r="I16" s="48">
        <v>-343.50176</v>
      </c>
      <c r="J16" s="48">
        <v>-493.1509399999999</v>
      </c>
      <c r="K16" s="44">
        <f t="shared" si="3"/>
        <v>-1488.9239499999999</v>
      </c>
      <c r="L16" s="115">
        <f t="shared" si="1"/>
        <v>0.13662425994271052</v>
      </c>
    </row>
    <row r="17" spans="1:12" ht="12.75">
      <c r="A17" s="45" t="s">
        <v>14</v>
      </c>
      <c r="B17" s="48">
        <v>-134.42112</v>
      </c>
      <c r="C17" s="48">
        <v>-158.16501000000002</v>
      </c>
      <c r="D17" s="48">
        <v>-144.60102999999992</v>
      </c>
      <c r="E17" s="48">
        <v>-130.10419000000002</v>
      </c>
      <c r="F17" s="44">
        <f>SUM(B17:E17)</f>
        <v>-567.29135</v>
      </c>
      <c r="G17" s="48">
        <v>-173.99156</v>
      </c>
      <c r="H17" s="48">
        <v>-165.87651</v>
      </c>
      <c r="I17" s="48">
        <v>-202.65837999999997</v>
      </c>
      <c r="J17" s="48">
        <v>-202.85580000000004</v>
      </c>
      <c r="K17" s="44">
        <f t="shared" si="3"/>
        <v>-745.38225</v>
      </c>
      <c r="L17" s="115">
        <f t="shared" si="1"/>
        <v>0.31393198574242326</v>
      </c>
    </row>
    <row r="18" spans="1:12" ht="12.75">
      <c r="A18" s="45" t="s">
        <v>16</v>
      </c>
      <c r="B18" s="48">
        <v>-0.02</v>
      </c>
      <c r="C18" s="48">
        <v>-0.014000000000000002</v>
      </c>
      <c r="D18" s="48">
        <v>3.98034</v>
      </c>
      <c r="E18" s="48">
        <v>3.960349999999999</v>
      </c>
      <c r="F18" s="44">
        <f>SUM(B18:E18)</f>
        <v>7.906689999999999</v>
      </c>
      <c r="G18" s="48">
        <v>-0.24178</v>
      </c>
      <c r="H18" s="48">
        <v>-0.5938899999999999</v>
      </c>
      <c r="I18" s="48">
        <v>-0.5834299999999999</v>
      </c>
      <c r="J18" s="48">
        <v>-7.90601</v>
      </c>
      <c r="K18" s="44">
        <f t="shared" si="3"/>
        <v>-9.32511</v>
      </c>
      <c r="L18" s="115" t="str">
        <f t="shared" si="1"/>
        <v>-</v>
      </c>
    </row>
    <row r="19" spans="1:12" ht="12.75">
      <c r="A19" s="66" t="s">
        <v>1</v>
      </c>
      <c r="B19" s="61">
        <v>-0.49360000000000004</v>
      </c>
      <c r="C19" s="61">
        <v>0.045460000000000056</v>
      </c>
      <c r="D19" s="61">
        <v>-0.7890100000000002</v>
      </c>
      <c r="E19" s="61">
        <v>-5.426360000000001</v>
      </c>
      <c r="F19" s="131">
        <f t="shared" si="0"/>
        <v>-6.6635100000000005</v>
      </c>
      <c r="G19" s="61">
        <v>-0.7208</v>
      </c>
      <c r="H19" s="61">
        <v>-1.2771400000000002</v>
      </c>
      <c r="I19" s="61">
        <v>-0.7683800000000001</v>
      </c>
      <c r="J19" s="61">
        <v>0.6379000000000001</v>
      </c>
      <c r="K19" s="131">
        <f t="shared" si="3"/>
        <v>-2.12842</v>
      </c>
      <c r="L19" s="119">
        <f t="shared" si="1"/>
        <v>-0.6805857573561082</v>
      </c>
    </row>
    <row r="20" spans="1:12" ht="13.5" thickBot="1">
      <c r="A20" s="94" t="s">
        <v>28</v>
      </c>
      <c r="B20" s="100">
        <f aca="true" t="shared" si="4" ref="B20:K20">SUM(B13:B19)</f>
        <v>-599.55827</v>
      </c>
      <c r="C20" s="100">
        <f t="shared" si="4"/>
        <v>-635.4906900000001</v>
      </c>
      <c r="D20" s="100">
        <f t="shared" si="4"/>
        <v>-665.5042699999998</v>
      </c>
      <c r="E20" s="100">
        <f t="shared" si="4"/>
        <v>-670.3213900000001</v>
      </c>
      <c r="F20" s="194">
        <f t="shared" si="4"/>
        <v>-2570.87462</v>
      </c>
      <c r="G20" s="100">
        <f t="shared" si="4"/>
        <v>-651.97714</v>
      </c>
      <c r="H20" s="100">
        <f t="shared" si="4"/>
        <v>-645.52063</v>
      </c>
      <c r="I20" s="100">
        <f t="shared" si="4"/>
        <v>-687.70981</v>
      </c>
      <c r="J20" s="100">
        <f t="shared" si="4"/>
        <v>-858.6002300000004</v>
      </c>
      <c r="K20" s="194">
        <f t="shared" si="4"/>
        <v>-2843.8078100000002</v>
      </c>
      <c r="L20" s="141">
        <f t="shared" si="1"/>
        <v>0.10616355534288957</v>
      </c>
    </row>
    <row r="21" spans="1:12" ht="13.5" thickBot="1">
      <c r="A21" s="95" t="s">
        <v>58</v>
      </c>
      <c r="B21" s="50">
        <f aca="true" t="shared" si="5" ref="B21:K21">B20+B12</f>
        <v>-222.22915000000006</v>
      </c>
      <c r="C21" s="50">
        <f t="shared" si="5"/>
        <v>-219.46185000000003</v>
      </c>
      <c r="D21" s="50">
        <f t="shared" si="5"/>
        <v>-247.73821999999979</v>
      </c>
      <c r="E21" s="50">
        <f t="shared" si="5"/>
        <v>-130.99099999999987</v>
      </c>
      <c r="F21" s="63">
        <f t="shared" si="5"/>
        <v>-820.4202199999997</v>
      </c>
      <c r="G21" s="50">
        <f t="shared" si="5"/>
        <v>-101.27155999999991</v>
      </c>
      <c r="H21" s="50">
        <f t="shared" si="5"/>
        <v>-229.67302000000007</v>
      </c>
      <c r="I21" s="50">
        <f t="shared" si="5"/>
        <v>-245.60653999999982</v>
      </c>
      <c r="J21" s="50">
        <f t="shared" si="5"/>
        <v>-368.1592800000004</v>
      </c>
      <c r="K21" s="63">
        <f t="shared" si="5"/>
        <v>-944.7104000000002</v>
      </c>
      <c r="L21" s="141">
        <f t="shared" si="1"/>
        <v>0.15149575421239675</v>
      </c>
    </row>
    <row r="22" spans="1:12" ht="12.75">
      <c r="A22" s="45" t="s">
        <v>38</v>
      </c>
      <c r="B22" s="48">
        <v>-6.224399999999999</v>
      </c>
      <c r="C22" s="48">
        <v>-1.3570200000000012</v>
      </c>
      <c r="D22" s="48">
        <v>-11.216919999999998</v>
      </c>
      <c r="E22" s="48">
        <v>-13.981600000000004</v>
      </c>
      <c r="F22" s="44">
        <f>SUM(B22:E22)</f>
        <v>-32.77994</v>
      </c>
      <c r="G22" s="48">
        <v>-40.033319999999996</v>
      </c>
      <c r="H22" s="48">
        <v>-15.070520000000002</v>
      </c>
      <c r="I22" s="48">
        <v>16.00589</v>
      </c>
      <c r="J22" s="48">
        <v>-18.474510000000002</v>
      </c>
      <c r="K22" s="44">
        <f aca="true" t="shared" si="6" ref="K22:K28">SUM(G22:J22)</f>
        <v>-57.57246</v>
      </c>
      <c r="L22" s="115">
        <f t="shared" si="1"/>
        <v>0.7563320738231978</v>
      </c>
    </row>
    <row r="23" spans="1:12" ht="12.75">
      <c r="A23" s="45" t="s">
        <v>8</v>
      </c>
      <c r="B23" s="48">
        <v>17.64168</v>
      </c>
      <c r="C23" s="48">
        <v>38.00608999999999</v>
      </c>
      <c r="D23" s="48">
        <v>36.007610000000014</v>
      </c>
      <c r="E23" s="48">
        <v>92.15193</v>
      </c>
      <c r="F23" s="44">
        <f t="shared" si="0"/>
        <v>183.80731</v>
      </c>
      <c r="G23" s="48">
        <v>54.91111</v>
      </c>
      <c r="H23" s="48">
        <v>152.13652</v>
      </c>
      <c r="I23" s="48">
        <v>39.28469000000001</v>
      </c>
      <c r="J23" s="48">
        <v>90.40894</v>
      </c>
      <c r="K23" s="44">
        <f t="shared" si="6"/>
        <v>336.74126</v>
      </c>
      <c r="L23" s="115">
        <f t="shared" si="1"/>
        <v>0.8320341013640862</v>
      </c>
    </row>
    <row r="24" spans="1:12" ht="12.75">
      <c r="A24" s="45" t="s">
        <v>11</v>
      </c>
      <c r="B24" s="48">
        <v>-3.17423</v>
      </c>
      <c r="C24" s="48">
        <v>-1.1379999999999995</v>
      </c>
      <c r="D24" s="48">
        <v>-1.4683799999999998</v>
      </c>
      <c r="E24" s="48">
        <v>-1.13863</v>
      </c>
      <c r="F24" s="44">
        <f>SUM(B24:E24)</f>
        <v>-6.919239999999999</v>
      </c>
      <c r="G24" s="48">
        <v>-0.265</v>
      </c>
      <c r="H24" s="48">
        <v>-1.10174</v>
      </c>
      <c r="I24" s="48">
        <v>-11.53126</v>
      </c>
      <c r="J24" s="48">
        <v>-14.020800000000001</v>
      </c>
      <c r="K24" s="44">
        <f t="shared" si="6"/>
        <v>-26.9188</v>
      </c>
      <c r="L24" s="115">
        <f t="shared" si="1"/>
        <v>2.8904272723593927</v>
      </c>
    </row>
    <row r="25" spans="1:12" ht="12.75">
      <c r="A25" s="45" t="s">
        <v>60</v>
      </c>
      <c r="B25" s="48">
        <v>-6.381</v>
      </c>
      <c r="C25" s="48">
        <v>-5.029</v>
      </c>
      <c r="D25" s="48">
        <v>-19.56</v>
      </c>
      <c r="E25" s="48">
        <v>-10.917000000000002</v>
      </c>
      <c r="F25" s="44">
        <f t="shared" si="0"/>
        <v>-41.887</v>
      </c>
      <c r="G25" s="48">
        <v>2.959</v>
      </c>
      <c r="H25" s="48">
        <v>-10.389</v>
      </c>
      <c r="I25" s="48">
        <v>-24.927999999999997</v>
      </c>
      <c r="J25" s="48">
        <v>-19.388000000000012</v>
      </c>
      <c r="K25" s="44">
        <f t="shared" si="6"/>
        <v>-51.74600000000001</v>
      </c>
      <c r="L25" s="115">
        <f t="shared" si="1"/>
        <v>0.23537135626805475</v>
      </c>
    </row>
    <row r="26" spans="1:12" ht="12.75">
      <c r="A26" s="66" t="s">
        <v>50</v>
      </c>
      <c r="B26" s="48">
        <v>-204.60432999999998</v>
      </c>
      <c r="C26" s="48">
        <v>-206.26138999999998</v>
      </c>
      <c r="D26" s="48">
        <v>-211.99286</v>
      </c>
      <c r="E26" s="48">
        <v>-222.85612000000003</v>
      </c>
      <c r="F26" s="44">
        <f t="shared" si="0"/>
        <v>-845.7147</v>
      </c>
      <c r="G26" s="48">
        <v>-212.33564</v>
      </c>
      <c r="H26" s="48">
        <v>-212.92838</v>
      </c>
      <c r="I26" s="48">
        <v>-211.54239</v>
      </c>
      <c r="J26" s="48">
        <v>-211.9771599999999</v>
      </c>
      <c r="K26" s="44">
        <f t="shared" si="6"/>
        <v>-848.7835699999999</v>
      </c>
      <c r="L26" s="115">
        <f t="shared" si="1"/>
        <v>0.003628729641331701</v>
      </c>
    </row>
    <row r="27" spans="1:12" ht="12.75">
      <c r="A27" s="45" t="s">
        <v>41</v>
      </c>
      <c r="B27" s="48">
        <v>1.8773199999999999</v>
      </c>
      <c r="C27" s="48">
        <v>0.8631299999999997</v>
      </c>
      <c r="D27" s="48">
        <v>-0.3106099999999996</v>
      </c>
      <c r="E27" s="48">
        <v>-1.23407</v>
      </c>
      <c r="F27" s="44">
        <f t="shared" si="0"/>
        <v>1.19577</v>
      </c>
      <c r="G27" s="48">
        <v>0.56892</v>
      </c>
      <c r="H27" s="48">
        <v>0.5575100000000001</v>
      </c>
      <c r="I27" s="48">
        <v>-0.07461000000000007</v>
      </c>
      <c r="J27" s="48">
        <v>-0.03712000000000004</v>
      </c>
      <c r="K27" s="44">
        <f t="shared" si="6"/>
        <v>1.0147</v>
      </c>
      <c r="L27" s="115">
        <f t="shared" si="1"/>
        <v>-0.15142544134741637</v>
      </c>
    </row>
    <row r="28" spans="1:12" ht="12.75">
      <c r="A28" s="45" t="s">
        <v>127</v>
      </c>
      <c r="B28" s="48">
        <v>674.55926</v>
      </c>
      <c r="C28" s="48">
        <v>0</v>
      </c>
      <c r="D28" s="48">
        <v>0</v>
      </c>
      <c r="E28" s="48">
        <v>-116.28929000000005</v>
      </c>
      <c r="F28" s="44">
        <f t="shared" si="0"/>
        <v>558.26997</v>
      </c>
      <c r="G28" s="48">
        <v>223.74457</v>
      </c>
      <c r="H28" s="48">
        <v>0</v>
      </c>
      <c r="I28" s="48">
        <v>0</v>
      </c>
      <c r="J28" s="48">
        <v>0</v>
      </c>
      <c r="K28" s="44">
        <f t="shared" si="6"/>
        <v>223.74457</v>
      </c>
      <c r="L28" s="115">
        <f t="shared" si="1"/>
        <v>-0.5992179733400311</v>
      </c>
    </row>
    <row r="29" spans="1:12" ht="12.75">
      <c r="A29" s="46" t="s">
        <v>15</v>
      </c>
      <c r="B29" s="47">
        <v>-1.97668</v>
      </c>
      <c r="C29" s="47">
        <v>-2.4776300000000004</v>
      </c>
      <c r="D29" s="47">
        <v>-1.9790799999999997</v>
      </c>
      <c r="E29" s="47">
        <v>-1.9772699999999999</v>
      </c>
      <c r="F29" s="49">
        <f>SUM(B29:E29)</f>
        <v>-8.41066</v>
      </c>
      <c r="G29" s="47">
        <v>-2.45128</v>
      </c>
      <c r="H29" s="47">
        <v>-2.0011699999999997</v>
      </c>
      <c r="I29" s="47">
        <v>-1.9946900000000003</v>
      </c>
      <c r="J29" s="47">
        <v>-1.99927</v>
      </c>
      <c r="K29" s="49">
        <f>SUM(G29:J29)</f>
        <v>-8.44641</v>
      </c>
      <c r="L29" s="119">
        <f t="shared" si="1"/>
        <v>0.004250558220163479</v>
      </c>
    </row>
    <row r="30" spans="1:12" ht="13.5" thickBot="1">
      <c r="A30" s="42" t="s">
        <v>30</v>
      </c>
      <c r="B30" s="43">
        <f aca="true" t="shared" si="7" ref="B30:K30">SUM(B22:B29)</f>
        <v>471.71762</v>
      </c>
      <c r="C30" s="43">
        <f t="shared" si="7"/>
        <v>-177.39381999999998</v>
      </c>
      <c r="D30" s="43">
        <f t="shared" si="7"/>
        <v>-210.52024</v>
      </c>
      <c r="E30" s="43">
        <f t="shared" si="7"/>
        <v>-276.24205000000006</v>
      </c>
      <c r="F30" s="44">
        <f t="shared" si="7"/>
        <v>-192.43849</v>
      </c>
      <c r="G30" s="43">
        <f t="shared" si="7"/>
        <v>27.098359999999982</v>
      </c>
      <c r="H30" s="43">
        <f t="shared" si="7"/>
        <v>-88.79678000000004</v>
      </c>
      <c r="I30" s="43">
        <f t="shared" si="7"/>
        <v>-194.78037</v>
      </c>
      <c r="J30" s="43">
        <f t="shared" si="7"/>
        <v>-175.48791999999992</v>
      </c>
      <c r="K30" s="44">
        <f t="shared" si="7"/>
        <v>-431.96671</v>
      </c>
      <c r="L30" s="141">
        <f t="shared" si="1"/>
        <v>1.244700163673078</v>
      </c>
    </row>
    <row r="31" spans="1:12" ht="12.75">
      <c r="A31" s="200" t="s">
        <v>59</v>
      </c>
      <c r="B31" s="205">
        <f aca="true" t="shared" si="8" ref="B31:K31">B21+B30</f>
        <v>249.48846999999995</v>
      </c>
      <c r="C31" s="205">
        <f t="shared" si="8"/>
        <v>-396.85567000000003</v>
      </c>
      <c r="D31" s="205">
        <f t="shared" si="8"/>
        <v>-458.2584599999998</v>
      </c>
      <c r="E31" s="205">
        <f t="shared" si="8"/>
        <v>-407.23304999999993</v>
      </c>
      <c r="F31" s="206">
        <f t="shared" si="8"/>
        <v>-1012.8587099999997</v>
      </c>
      <c r="G31" s="205">
        <f t="shared" si="8"/>
        <v>-74.17319999999992</v>
      </c>
      <c r="H31" s="205">
        <f t="shared" si="8"/>
        <v>-318.4698000000001</v>
      </c>
      <c r="I31" s="205">
        <f t="shared" si="8"/>
        <v>-440.38690999999983</v>
      </c>
      <c r="J31" s="205">
        <f t="shared" si="8"/>
        <v>-543.6472000000003</v>
      </c>
      <c r="K31" s="206">
        <f t="shared" si="8"/>
        <v>-1376.67711</v>
      </c>
      <c r="L31" s="115">
        <f t="shared" si="1"/>
        <v>0.35919955706359125</v>
      </c>
    </row>
    <row r="32" spans="1:12" s="7" customFormat="1" ht="13.5" thickBot="1">
      <c r="A32" s="66" t="s">
        <v>19</v>
      </c>
      <c r="B32" s="61">
        <v>-118.42159</v>
      </c>
      <c r="C32" s="61">
        <v>148.3365</v>
      </c>
      <c r="D32" s="61">
        <v>146.94128999999998</v>
      </c>
      <c r="E32" s="61">
        <v>178.74149</v>
      </c>
      <c r="F32" s="131">
        <f t="shared" si="0"/>
        <v>355.59769</v>
      </c>
      <c r="G32" s="61">
        <v>25.034779999999998</v>
      </c>
      <c r="H32" s="61">
        <v>113.17435000000002</v>
      </c>
      <c r="I32" s="61">
        <v>86.29287</v>
      </c>
      <c r="J32" s="61">
        <v>149.22878000000003</v>
      </c>
      <c r="K32" s="131">
        <f>SUM(G32:J32)</f>
        <v>373.73078000000004</v>
      </c>
      <c r="L32" s="115">
        <f t="shared" si="1"/>
        <v>0.050993272762823734</v>
      </c>
    </row>
    <row r="33" spans="1:12" ht="13.5" thickBot="1">
      <c r="A33" s="85" t="s">
        <v>55</v>
      </c>
      <c r="B33" s="50">
        <f aca="true" t="shared" si="9" ref="B33:K33">SUM(B31:B32)</f>
        <v>131.06687999999997</v>
      </c>
      <c r="C33" s="50">
        <f t="shared" si="9"/>
        <v>-248.51917000000003</v>
      </c>
      <c r="D33" s="50">
        <f t="shared" si="9"/>
        <v>-311.3171699999998</v>
      </c>
      <c r="E33" s="50">
        <f t="shared" si="9"/>
        <v>-228.49155999999994</v>
      </c>
      <c r="F33" s="63">
        <f t="shared" si="9"/>
        <v>-657.2610199999997</v>
      </c>
      <c r="G33" s="50">
        <f t="shared" si="9"/>
        <v>-49.138419999999925</v>
      </c>
      <c r="H33" s="50">
        <f t="shared" si="9"/>
        <v>-205.29545000000007</v>
      </c>
      <c r="I33" s="50">
        <f t="shared" si="9"/>
        <v>-354.09403999999984</v>
      </c>
      <c r="J33" s="50">
        <f t="shared" si="9"/>
        <v>-394.4184200000003</v>
      </c>
      <c r="K33" s="63">
        <f t="shared" si="9"/>
        <v>-1002.94633</v>
      </c>
      <c r="L33" s="116">
        <f t="shared" si="1"/>
        <v>0.5259482906806195</v>
      </c>
    </row>
    <row r="34" spans="1:12" ht="12.75">
      <c r="A34" s="105" t="s">
        <v>57</v>
      </c>
      <c r="B34" s="48"/>
      <c r="C34" s="48"/>
      <c r="D34" s="48"/>
      <c r="E34" s="48"/>
      <c r="F34" s="44"/>
      <c r="G34" s="48"/>
      <c r="H34" s="48"/>
      <c r="I34" s="48"/>
      <c r="J34" s="48"/>
      <c r="K34" s="44"/>
      <c r="L34" s="115"/>
    </row>
    <row r="35" spans="1:12" ht="12.75">
      <c r="A35" s="156" t="s">
        <v>64</v>
      </c>
      <c r="B35" s="61">
        <v>3.80561</v>
      </c>
      <c r="C35" s="61">
        <v>6.085840000000001</v>
      </c>
      <c r="D35" s="61">
        <v>3.24108</v>
      </c>
      <c r="E35" s="61">
        <v>2.1361399999999993</v>
      </c>
      <c r="F35" s="131">
        <f>SUM(B35:E35)</f>
        <v>15.26867</v>
      </c>
      <c r="G35" s="61">
        <v>5.94279</v>
      </c>
      <c r="H35" s="61">
        <v>3.79995</v>
      </c>
      <c r="I35" s="61">
        <v>4.17468</v>
      </c>
      <c r="J35" s="61">
        <v>0.5181299999999993</v>
      </c>
      <c r="K35" s="131">
        <f>SUM(G35:J35)</f>
        <v>14.43555</v>
      </c>
      <c r="L35" s="115">
        <f>IF(OR(AND(F35&lt;0,K35&gt;0),AND(F35&gt;0,K35&lt;0),F35=0,F35="-",K35="-"),"-",(K35-F35)/F35)</f>
        <v>-0.05456401900100015</v>
      </c>
    </row>
    <row r="36" spans="1:12" ht="13.5" thickBot="1">
      <c r="A36" s="146" t="s">
        <v>63</v>
      </c>
      <c r="B36" s="150">
        <f aca="true" t="shared" si="10" ref="B36:K36">B33-B35</f>
        <v>127.26126999999997</v>
      </c>
      <c r="C36" s="150">
        <f t="shared" si="10"/>
        <v>-254.60501000000002</v>
      </c>
      <c r="D36" s="150">
        <f t="shared" si="10"/>
        <v>-314.5582499999998</v>
      </c>
      <c r="E36" s="150">
        <f t="shared" si="10"/>
        <v>-230.62769999999995</v>
      </c>
      <c r="F36" s="151">
        <f t="shared" si="10"/>
        <v>-672.5296899999997</v>
      </c>
      <c r="G36" s="150">
        <f t="shared" si="10"/>
        <v>-55.08120999999993</v>
      </c>
      <c r="H36" s="150">
        <f t="shared" si="10"/>
        <v>-209.09540000000007</v>
      </c>
      <c r="I36" s="150">
        <f t="shared" si="10"/>
        <v>-358.26871999999986</v>
      </c>
      <c r="J36" s="150">
        <f t="shared" si="10"/>
        <v>-394.9365500000003</v>
      </c>
      <c r="K36" s="151">
        <f t="shared" si="10"/>
        <v>-1017.38188</v>
      </c>
      <c r="L36" s="141">
        <f>IF(OR(AND(F36&lt;0,K36&gt;0),AND(F36&gt;0,K36&lt;0),F36=0,F36="-",K36="-"),"-",(K36-F36)/F36)</f>
        <v>0.512768722522868</v>
      </c>
    </row>
    <row r="37" spans="2:12" ht="12.75">
      <c r="B37" s="6"/>
      <c r="C37" s="6"/>
      <c r="D37" s="6"/>
      <c r="E37" s="6"/>
      <c r="F37" s="6"/>
      <c r="G37" s="6"/>
      <c r="K37" s="6"/>
      <c r="L37" s="90"/>
    </row>
    <row r="38" spans="1:13" s="7" customFormat="1" ht="22.5" customHeight="1">
      <c r="A38" s="338" t="s">
        <v>66</v>
      </c>
      <c r="B38" s="104"/>
      <c r="C38" s="104"/>
      <c r="D38" s="104"/>
      <c r="E38" s="104"/>
      <c r="F38" s="104"/>
      <c r="G38" s="104"/>
      <c r="H38" s="104"/>
      <c r="I38" s="104"/>
      <c r="J38" s="104"/>
      <c r="K38" s="104"/>
      <c r="M38" s="81"/>
    </row>
    <row r="39" spans="1:13" s="7" customFormat="1" ht="5.25" customHeight="1">
      <c r="A39" s="198"/>
      <c r="B39" s="104"/>
      <c r="C39" s="104"/>
      <c r="D39" s="104"/>
      <c r="E39" s="104"/>
      <c r="F39" s="104"/>
      <c r="G39" s="104"/>
      <c r="H39" s="104"/>
      <c r="I39" s="104"/>
      <c r="J39" s="104"/>
      <c r="K39" s="104"/>
      <c r="M39" s="81"/>
    </row>
    <row r="40" spans="1:92" s="7" customFormat="1" ht="45">
      <c r="A40" s="337" t="s">
        <v>72</v>
      </c>
      <c r="B40" s="257"/>
      <c r="C40" s="257"/>
      <c r="D40" s="257"/>
      <c r="E40" s="257"/>
      <c r="F40" s="257"/>
      <c r="G40" s="257"/>
      <c r="H40" s="256"/>
      <c r="I40" s="256"/>
      <c r="J40" s="256"/>
      <c r="K40" s="257"/>
      <c r="L40" s="258"/>
      <c r="M40" s="258"/>
      <c r="N40" s="258"/>
      <c r="O40" s="258"/>
      <c r="P40" s="258"/>
      <c r="Q40" s="256"/>
      <c r="R40" s="258"/>
      <c r="S40" s="258"/>
      <c r="T40" s="258"/>
      <c r="U40" s="257"/>
      <c r="W40" s="258"/>
      <c r="X40" s="258"/>
      <c r="Y40" s="258"/>
      <c r="Z40" s="259"/>
      <c r="AA40" s="258"/>
      <c r="AB40" s="258"/>
      <c r="AC40" s="258"/>
      <c r="AD40" s="256"/>
      <c r="AE40" s="258"/>
      <c r="AF40" s="258"/>
      <c r="AG40" s="258"/>
      <c r="AH40" s="257"/>
      <c r="AJ40" s="258"/>
      <c r="AK40" s="258"/>
      <c r="AL40" s="258"/>
      <c r="AM40" s="259"/>
      <c r="AN40" s="258"/>
      <c r="AO40" s="258"/>
      <c r="AP40" s="258"/>
      <c r="AQ40" s="256"/>
      <c r="AR40" s="258"/>
      <c r="AS40" s="258"/>
      <c r="AT40" s="258"/>
      <c r="AU40" s="257"/>
      <c r="AW40" s="258"/>
      <c r="AX40" s="258"/>
      <c r="AY40" s="258"/>
      <c r="AZ40" s="259"/>
      <c r="BA40" s="258"/>
      <c r="BB40" s="258"/>
      <c r="BC40" s="258"/>
      <c r="BD40" s="256"/>
      <c r="BE40" s="258"/>
      <c r="BF40" s="258"/>
      <c r="BG40" s="258"/>
      <c r="BH40" s="257"/>
      <c r="BJ40" s="258"/>
      <c r="BK40" s="258"/>
      <c r="BL40" s="258"/>
      <c r="BM40" s="259"/>
      <c r="BN40" s="258"/>
      <c r="BO40" s="258"/>
      <c r="BP40" s="258"/>
      <c r="BQ40" s="256"/>
      <c r="BR40" s="258"/>
      <c r="BS40" s="258"/>
      <c r="BT40" s="256"/>
      <c r="BU40" s="257"/>
      <c r="CH40" s="226"/>
      <c r="CI40" s="228"/>
      <c r="CJ40" s="226"/>
      <c r="CK40" s="226"/>
      <c r="CL40" s="253"/>
      <c r="CM40" s="224"/>
      <c r="CN40" s="225"/>
    </row>
  </sheetData>
  <sheetProtection/>
  <printOptions/>
  <pageMargins left="0.35433070866141736" right="0.35433070866141736" top="0.5905511811023623" bottom="0.2755905511811024" header="0.31496062992125984" footer="0.1968503937007874"/>
  <pageSetup horizontalDpi="600" verticalDpi="600" orientation="landscape" paperSize="9" scale="84"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9.xml><?xml version="1.0" encoding="utf-8"?>
<worksheet xmlns="http://schemas.openxmlformats.org/spreadsheetml/2006/main" xmlns:r="http://schemas.openxmlformats.org/officeDocument/2006/relationships">
  <dimension ref="A1:CK127"/>
  <sheetViews>
    <sheetView showGridLines="0" zoomScalePageLayoutView="0" workbookViewId="0" topLeftCell="A1">
      <pane xSplit="1" ySplit="6" topLeftCell="B25"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7109375" defaultRowHeight="12.75"/>
  <cols>
    <col min="1" max="1" width="71.7109375" style="65" bestFit="1" customWidth="1"/>
    <col min="2" max="11" width="8.7109375" style="104" customWidth="1"/>
    <col min="12" max="12" width="10.421875" style="65" bestFit="1" customWidth="1"/>
    <col min="13" max="13" width="1.7109375" style="7" customWidth="1"/>
    <col min="14" max="14" width="10.8515625" style="7" bestFit="1" customWidth="1"/>
    <col min="15" max="15" width="10.140625" style="7" bestFit="1" customWidth="1"/>
    <col min="16" max="16" width="11.00390625" style="7" bestFit="1" customWidth="1"/>
    <col min="17" max="19" width="10.7109375" style="7" bestFit="1" customWidth="1"/>
    <col min="20" max="20" width="12.00390625" style="7" bestFit="1" customWidth="1"/>
    <col min="21" max="21" width="15.140625" style="7" bestFit="1" customWidth="1"/>
    <col min="22" max="22" width="12.7109375" style="7" bestFit="1" customWidth="1"/>
    <col min="23" max="24" width="12.00390625" style="7" bestFit="1" customWidth="1"/>
    <col min="25" max="25" width="11.421875" style="7" customWidth="1"/>
    <col min="26" max="26" width="10.28125" style="7" bestFit="1" customWidth="1"/>
    <col min="27" max="27" width="11.421875" style="7" customWidth="1"/>
    <col min="28" max="28" width="10.8515625" style="7" bestFit="1" customWidth="1"/>
    <col min="29" max="29" width="10.421875" style="7" bestFit="1" customWidth="1"/>
    <col min="30" max="31" width="11.421875" style="7" customWidth="1"/>
    <col min="32" max="32" width="15.140625" style="7" bestFit="1" customWidth="1"/>
    <col min="33" max="36" width="12.00390625" style="7" bestFit="1" customWidth="1"/>
    <col min="37" max="37" width="13.8515625" style="7" bestFit="1" customWidth="1"/>
    <col min="38" max="38" width="11.00390625" style="7" bestFit="1" customWidth="1"/>
    <col min="39" max="39" width="10.7109375" style="7" bestFit="1" customWidth="1"/>
    <col min="40" max="53" width="12.00390625" style="7" bestFit="1" customWidth="1"/>
    <col min="54" max="54" width="13.8515625" style="7" bestFit="1" customWidth="1"/>
    <col min="55" max="55" width="10.421875" style="7" bestFit="1" customWidth="1"/>
    <col min="56" max="56" width="9.140625" style="7" customWidth="1"/>
    <col min="57" max="58" width="12.00390625" style="7" bestFit="1" customWidth="1"/>
    <col min="59" max="59" width="12.7109375" style="7" bestFit="1" customWidth="1"/>
    <col min="60" max="60" width="14.57421875" style="7" bestFit="1" customWidth="1"/>
    <col min="61" max="65" width="12.00390625" style="7" bestFit="1" customWidth="1"/>
    <col min="66" max="66" width="13.8515625" style="7" bestFit="1" customWidth="1"/>
    <col min="67" max="67" width="11.421875" style="7" customWidth="1"/>
    <col min="68" max="69" width="12.00390625" style="7" bestFit="1" customWidth="1"/>
    <col min="70" max="70" width="11.00390625" style="7" bestFit="1" customWidth="1"/>
    <col min="71" max="71" width="10.8515625" style="7" bestFit="1" customWidth="1"/>
    <col min="72" max="72" width="9.421875" style="7" bestFit="1" customWidth="1"/>
    <col min="73" max="73" width="11.00390625" style="7" bestFit="1" customWidth="1"/>
    <col min="74" max="76" width="10.7109375" style="7" bestFit="1" customWidth="1"/>
    <col min="77" max="77" width="12.00390625" style="7" bestFit="1" customWidth="1"/>
    <col min="78" max="79" width="12.7109375" style="7" bestFit="1" customWidth="1"/>
    <col min="80" max="16384" width="12.7109375" style="7" customWidth="1"/>
  </cols>
  <sheetData>
    <row r="1" spans="1:73" s="9" customFormat="1" ht="19.5" customHeight="1">
      <c r="A1" s="158" t="s">
        <v>257</v>
      </c>
      <c r="F1" s="10"/>
      <c r="H1" s="19"/>
      <c r="I1" s="19"/>
      <c r="J1" s="19"/>
      <c r="K1" s="10"/>
      <c r="L1" s="173"/>
      <c r="M1" s="19"/>
      <c r="N1" s="19"/>
      <c r="O1" s="19"/>
      <c r="P1" s="19"/>
      <c r="R1" s="19"/>
      <c r="S1" s="19"/>
      <c r="T1" s="10"/>
      <c r="U1" s="10"/>
      <c r="V1" s="19"/>
      <c r="W1" s="19"/>
      <c r="X1" s="19"/>
      <c r="Y1" s="19"/>
      <c r="Z1" s="19"/>
      <c r="AA1" s="19"/>
      <c r="AB1" s="19"/>
      <c r="AC1" s="19"/>
      <c r="AD1" s="19"/>
      <c r="AF1" s="10"/>
      <c r="AG1" s="19"/>
      <c r="AH1" s="10"/>
      <c r="AI1" s="10"/>
      <c r="AJ1" s="10"/>
      <c r="AK1" s="19"/>
      <c r="AL1" s="19"/>
      <c r="AM1" s="19"/>
      <c r="AN1" s="19"/>
      <c r="AO1" s="19"/>
      <c r="AP1" s="19"/>
      <c r="AQ1" s="19"/>
      <c r="AR1" s="19"/>
      <c r="AU1" s="10"/>
      <c r="AV1" s="19"/>
      <c r="AW1" s="10"/>
      <c r="AX1" s="10"/>
      <c r="AY1" s="10"/>
      <c r="AZ1" s="19"/>
      <c r="BA1" s="19"/>
      <c r="BB1" s="19"/>
      <c r="BC1" s="19"/>
      <c r="BD1" s="19"/>
      <c r="BE1" s="19"/>
      <c r="BF1" s="19"/>
      <c r="BG1" s="19"/>
      <c r="BI1" s="19"/>
      <c r="BJ1" s="19"/>
      <c r="BK1" s="10"/>
      <c r="BL1" s="10"/>
      <c r="BM1" s="10"/>
      <c r="BN1" s="19"/>
      <c r="BO1" s="19"/>
      <c r="BP1" s="19"/>
      <c r="BQ1" s="19"/>
      <c r="BR1" s="19"/>
      <c r="BS1" s="19"/>
      <c r="BT1" s="19"/>
      <c r="BU1" s="19"/>
    </row>
    <row r="2" spans="1:73" s="9" customFormat="1" ht="19.5" customHeight="1">
      <c r="A2" s="159" t="str">
        <f>'Balance Sheets'!A2</f>
        <v>By segments and quarters as of 31 December 2015</v>
      </c>
      <c r="C2" s="353"/>
      <c r="D2" s="353"/>
      <c r="F2" s="10"/>
      <c r="H2" s="19"/>
      <c r="I2" s="19"/>
      <c r="J2" s="19"/>
      <c r="K2" s="10"/>
      <c r="L2" s="173"/>
      <c r="M2" s="19"/>
      <c r="N2" s="19"/>
      <c r="O2" s="19"/>
      <c r="P2" s="19"/>
      <c r="R2" s="19"/>
      <c r="S2" s="19"/>
      <c r="T2" s="10"/>
      <c r="U2" s="10"/>
      <c r="V2" s="19"/>
      <c r="W2" s="19"/>
      <c r="X2" s="19"/>
      <c r="Y2" s="19"/>
      <c r="Z2" s="19"/>
      <c r="AA2" s="19"/>
      <c r="AB2" s="19"/>
      <c r="AC2" s="19"/>
      <c r="AD2" s="19"/>
      <c r="AF2" s="10"/>
      <c r="AG2" s="19"/>
      <c r="AH2" s="10"/>
      <c r="AI2" s="10"/>
      <c r="AJ2" s="10"/>
      <c r="AK2" s="19"/>
      <c r="AL2" s="19"/>
      <c r="AM2" s="19"/>
      <c r="AN2" s="19"/>
      <c r="AO2" s="19"/>
      <c r="AP2" s="19"/>
      <c r="AQ2" s="19"/>
      <c r="AR2" s="19"/>
      <c r="AU2" s="10"/>
      <c r="AV2" s="19"/>
      <c r="AW2" s="10"/>
      <c r="AX2" s="10"/>
      <c r="AY2" s="10"/>
      <c r="AZ2" s="19"/>
      <c r="BA2" s="19"/>
      <c r="BB2" s="19"/>
      <c r="BC2" s="19"/>
      <c r="BD2" s="19"/>
      <c r="BE2" s="19"/>
      <c r="BF2" s="19"/>
      <c r="BG2" s="19"/>
      <c r="BI2" s="19"/>
      <c r="BJ2" s="19"/>
      <c r="BK2" s="10"/>
      <c r="BL2" s="10"/>
      <c r="BM2" s="10"/>
      <c r="BN2" s="19"/>
      <c r="BO2" s="19"/>
      <c r="BP2" s="19"/>
      <c r="BQ2" s="19"/>
      <c r="BR2" s="19"/>
      <c r="BS2" s="19"/>
      <c r="BT2" s="19"/>
      <c r="BU2" s="19"/>
    </row>
    <row r="3" spans="1:73" s="14" customFormat="1" ht="12" customHeight="1">
      <c r="A3" s="160"/>
      <c r="C3" s="354"/>
      <c r="D3" s="354"/>
      <c r="F3" s="8"/>
      <c r="H3" s="21"/>
      <c r="I3" s="21"/>
      <c r="J3" s="21"/>
      <c r="K3" s="8"/>
      <c r="L3" s="175"/>
      <c r="M3" s="21"/>
      <c r="N3" s="21"/>
      <c r="O3" s="21"/>
      <c r="P3" s="21"/>
      <c r="R3" s="21"/>
      <c r="S3" s="21"/>
      <c r="T3" s="8"/>
      <c r="U3" s="8"/>
      <c r="V3" s="21"/>
      <c r="W3" s="21"/>
      <c r="X3" s="21"/>
      <c r="Y3" s="21"/>
      <c r="Z3" s="21"/>
      <c r="AA3" s="21"/>
      <c r="AB3" s="21"/>
      <c r="AC3" s="21"/>
      <c r="AD3" s="21"/>
      <c r="AF3" s="8"/>
      <c r="AG3" s="21"/>
      <c r="AH3" s="8"/>
      <c r="AI3" s="8"/>
      <c r="AJ3" s="8"/>
      <c r="AK3" s="21"/>
      <c r="AL3" s="21"/>
      <c r="AM3" s="21"/>
      <c r="AN3" s="21"/>
      <c r="AO3" s="21"/>
      <c r="AP3" s="21"/>
      <c r="AQ3" s="21"/>
      <c r="AR3" s="21"/>
      <c r="AU3" s="8"/>
      <c r="AV3" s="21"/>
      <c r="AW3" s="8"/>
      <c r="AX3" s="8"/>
      <c r="AY3" s="8"/>
      <c r="AZ3" s="21"/>
      <c r="BA3" s="21"/>
      <c r="BB3" s="21"/>
      <c r="BC3" s="21"/>
      <c r="BD3" s="21"/>
      <c r="BE3" s="21"/>
      <c r="BF3" s="21"/>
      <c r="BG3" s="21"/>
      <c r="BI3" s="21"/>
      <c r="BJ3" s="21"/>
      <c r="BK3" s="8"/>
      <c r="BL3" s="8"/>
      <c r="BM3" s="8"/>
      <c r="BN3" s="21"/>
      <c r="BO3" s="21"/>
      <c r="BP3" s="21"/>
      <c r="BQ3" s="21"/>
      <c r="BR3" s="21"/>
      <c r="BS3" s="21"/>
      <c r="BT3" s="21"/>
      <c r="BU3" s="21"/>
    </row>
    <row r="4" spans="1:12" s="41" customFormat="1" ht="18">
      <c r="A4" s="158" t="s">
        <v>61</v>
      </c>
      <c r="B4" s="40"/>
      <c r="C4" s="40"/>
      <c r="D4" s="40"/>
      <c r="E4" s="40"/>
      <c r="F4" s="40"/>
      <c r="G4" s="40"/>
      <c r="H4" s="88"/>
      <c r="I4" s="88"/>
      <c r="J4" s="88"/>
      <c r="K4" s="40"/>
      <c r="L4" s="140"/>
    </row>
    <row r="5" spans="2:12" s="41" customFormat="1" ht="9" customHeight="1">
      <c r="B5" s="40"/>
      <c r="C5" s="40"/>
      <c r="D5" s="40"/>
      <c r="E5" s="40"/>
      <c r="F5" s="40"/>
      <c r="G5" s="40"/>
      <c r="H5" s="88"/>
      <c r="I5" s="88"/>
      <c r="J5" s="88"/>
      <c r="K5" s="40"/>
      <c r="L5" s="140"/>
    </row>
    <row r="6" spans="1:12" s="103" customFormat="1" ht="19.5" customHeight="1" thickBot="1">
      <c r="A6" s="89" t="s">
        <v>62</v>
      </c>
      <c r="B6" s="15" t="s">
        <v>113</v>
      </c>
      <c r="C6" s="15" t="s">
        <v>117</v>
      </c>
      <c r="D6" s="15" t="s">
        <v>118</v>
      </c>
      <c r="E6" s="15" t="s">
        <v>119</v>
      </c>
      <c r="F6" s="18">
        <v>2014</v>
      </c>
      <c r="G6" s="15" t="s">
        <v>122</v>
      </c>
      <c r="H6" s="15" t="s">
        <v>123</v>
      </c>
      <c r="I6" s="15" t="s">
        <v>124</v>
      </c>
      <c r="J6" s="15" t="s">
        <v>125</v>
      </c>
      <c r="K6" s="18">
        <v>2015</v>
      </c>
      <c r="L6" s="18" t="s">
        <v>121</v>
      </c>
    </row>
    <row r="7" spans="1:12" s="157" customFormat="1" ht="12.75" customHeight="1" thickBot="1">
      <c r="A7" s="149" t="s">
        <v>65</v>
      </c>
      <c r="B7" s="144">
        <v>-72.05886</v>
      </c>
      <c r="C7" s="144">
        <v>-89.11547</v>
      </c>
      <c r="D7" s="144">
        <v>-79.51369</v>
      </c>
      <c r="E7" s="144">
        <v>-103.32488000000001</v>
      </c>
      <c r="F7" s="145">
        <f>SUM(B7:E7)</f>
        <v>-344.0129</v>
      </c>
      <c r="G7" s="144">
        <v>-103.39121</v>
      </c>
      <c r="H7" s="144">
        <v>-71.73396000000002</v>
      </c>
      <c r="I7" s="144">
        <v>-86.21419999999995</v>
      </c>
      <c r="J7" s="144">
        <v>-103.53093000000001</v>
      </c>
      <c r="K7" s="145">
        <f>SUM(G7:J7)</f>
        <v>-364.8703</v>
      </c>
      <c r="L7" s="197">
        <f>IF(OR(AND(F7&lt;0,K7&gt;0),AND(F7&gt;0,K7&lt;0),F7=0,F7="-",K7="-"),"-",(K7-F7)/F7)</f>
        <v>0.06062970313031861</v>
      </c>
    </row>
    <row r="8" spans="1:12" s="65" customFormat="1" ht="12.75" customHeight="1">
      <c r="A8" s="45" t="s">
        <v>3</v>
      </c>
      <c r="B8" s="48">
        <v>0</v>
      </c>
      <c r="C8" s="48">
        <v>0</v>
      </c>
      <c r="D8" s="48">
        <v>0</v>
      </c>
      <c r="E8" s="48">
        <v>0</v>
      </c>
      <c r="F8" s="44">
        <f>SUM(B8:E8)</f>
        <v>0</v>
      </c>
      <c r="G8" s="48">
        <v>0</v>
      </c>
      <c r="H8" s="48">
        <v>0</v>
      </c>
      <c r="I8" s="48">
        <v>0</v>
      </c>
      <c r="J8" s="48">
        <v>0</v>
      </c>
      <c r="K8" s="44">
        <f>SUM(G8:J8)</f>
        <v>0</v>
      </c>
      <c r="L8" s="197" t="str">
        <f>IF(OR(AND(F8&lt;0,K8&gt;0),AND(F8&gt;0,K8&lt;0),F8=0,F8="-",K8="-"),"-",(K8-F8)/F8)</f>
        <v>-</v>
      </c>
    </row>
    <row r="9" spans="1:12" s="65" customFormat="1" ht="12.75" customHeight="1">
      <c r="A9" s="42" t="s">
        <v>68</v>
      </c>
      <c r="B9" s="104"/>
      <c r="C9" s="104"/>
      <c r="D9" s="104"/>
      <c r="E9" s="104"/>
      <c r="F9" s="104"/>
      <c r="G9" s="104"/>
      <c r="H9" s="104"/>
      <c r="I9" s="104"/>
      <c r="J9" s="104"/>
      <c r="K9" s="104"/>
      <c r="L9" s="115"/>
    </row>
    <row r="10" spans="1:12" s="65" customFormat="1" ht="12.75" customHeight="1">
      <c r="A10" s="167" t="s">
        <v>4</v>
      </c>
      <c r="B10" s="48">
        <v>-82.62622999999999</v>
      </c>
      <c r="C10" s="48">
        <v>-104.74574000000001</v>
      </c>
      <c r="D10" s="48">
        <v>-81.3101</v>
      </c>
      <c r="E10" s="48">
        <v>-73.60183999999998</v>
      </c>
      <c r="F10" s="44">
        <f aca="true" t="shared" si="0" ref="F10:F26">SUM(B10:E10)</f>
        <v>-342.28391</v>
      </c>
      <c r="G10" s="48">
        <v>-81.6009</v>
      </c>
      <c r="H10" s="48">
        <v>-85.03837999999999</v>
      </c>
      <c r="I10" s="48">
        <v>-55.65124</v>
      </c>
      <c r="J10" s="48">
        <v>-98.25219000000001</v>
      </c>
      <c r="K10" s="44">
        <f aca="true" t="shared" si="1" ref="K10:K26">SUM(G10:J10)</f>
        <v>-320.54271</v>
      </c>
      <c r="L10" s="115">
        <f aca="true" t="shared" si="2" ref="L10:L28">IF(OR(AND(F10&lt;0,K10&gt;0),AND(F10&gt;0,K10&lt;0),F10=0,F10="-",K10="-"),"-",(K10-F10)/F10)</f>
        <v>-0.06351803098194125</v>
      </c>
    </row>
    <row r="11" spans="1:12" s="65" customFormat="1" ht="12.75" customHeight="1">
      <c r="A11" s="167" t="s">
        <v>37</v>
      </c>
      <c r="B11" s="48">
        <v>3.30567</v>
      </c>
      <c r="C11" s="48">
        <v>0.4510900000000002</v>
      </c>
      <c r="D11" s="48">
        <v>10.40195</v>
      </c>
      <c r="E11" s="48">
        <v>8.203700000000001</v>
      </c>
      <c r="F11" s="44">
        <f t="shared" si="0"/>
        <v>22.36241</v>
      </c>
      <c r="G11" s="48">
        <v>21.23578</v>
      </c>
      <c r="H11" s="48">
        <v>-9.132679999999999</v>
      </c>
      <c r="I11" s="48">
        <v>-6.48737</v>
      </c>
      <c r="J11" s="48">
        <v>3.3086</v>
      </c>
      <c r="K11" s="44">
        <f t="shared" si="1"/>
        <v>8.92433</v>
      </c>
      <c r="L11" s="115">
        <f t="shared" si="2"/>
        <v>-0.6009227091355539</v>
      </c>
    </row>
    <row r="12" spans="1:12" s="65" customFormat="1" ht="12.75" customHeight="1">
      <c r="A12" s="167" t="s">
        <v>45</v>
      </c>
      <c r="B12" s="48">
        <v>-72.75661</v>
      </c>
      <c r="C12" s="48">
        <v>0</v>
      </c>
      <c r="D12" s="48">
        <v>-111.47047</v>
      </c>
      <c r="E12" s="48">
        <v>-0.12602999999998588</v>
      </c>
      <c r="F12" s="44">
        <f t="shared" si="0"/>
        <v>-184.35311</v>
      </c>
      <c r="G12" s="48">
        <v>0.93792</v>
      </c>
      <c r="H12" s="48">
        <v>5.8432699999999995</v>
      </c>
      <c r="I12" s="48">
        <v>12.892100000000003</v>
      </c>
      <c r="J12" s="48">
        <v>-4.752330000000002</v>
      </c>
      <c r="K12" s="44">
        <f t="shared" si="1"/>
        <v>14.92096</v>
      </c>
      <c r="L12" s="115" t="str">
        <f t="shared" si="2"/>
        <v>-</v>
      </c>
    </row>
    <row r="13" spans="1:14" s="65" customFormat="1" ht="12.75" customHeight="1">
      <c r="A13" s="167" t="s">
        <v>49</v>
      </c>
      <c r="B13" s="48">
        <v>85.83555</v>
      </c>
      <c r="C13" s="48">
        <v>90.62730999999998</v>
      </c>
      <c r="D13" s="48">
        <v>92.06329000000005</v>
      </c>
      <c r="E13" s="48">
        <v>77.02164999999997</v>
      </c>
      <c r="F13" s="44">
        <f t="shared" si="0"/>
        <v>345.5478</v>
      </c>
      <c r="G13" s="48">
        <v>78.06401</v>
      </c>
      <c r="H13" s="48">
        <v>64.74316999999999</v>
      </c>
      <c r="I13" s="48">
        <v>62.002850000000024</v>
      </c>
      <c r="J13" s="48">
        <v>65.41365999999996</v>
      </c>
      <c r="K13" s="44">
        <f t="shared" si="1"/>
        <v>270.22369</v>
      </c>
      <c r="L13" s="115">
        <f t="shared" si="2"/>
        <v>-0.21798463193804163</v>
      </c>
      <c r="N13" s="335"/>
    </row>
    <row r="14" spans="1:12" s="65" customFormat="1" ht="12.75" customHeight="1">
      <c r="A14" s="167" t="s">
        <v>46</v>
      </c>
      <c r="B14" s="48">
        <v>0</v>
      </c>
      <c r="C14" s="48">
        <v>0</v>
      </c>
      <c r="D14" s="48">
        <v>0</v>
      </c>
      <c r="E14" s="48">
        <v>0</v>
      </c>
      <c r="F14" s="44">
        <f t="shared" si="0"/>
        <v>0</v>
      </c>
      <c r="G14" s="48">
        <v>0</v>
      </c>
      <c r="H14" s="48">
        <v>0</v>
      </c>
      <c r="I14" s="48">
        <v>0</v>
      </c>
      <c r="J14" s="48">
        <v>0</v>
      </c>
      <c r="K14" s="44">
        <f t="shared" si="1"/>
        <v>0</v>
      </c>
      <c r="L14" s="115" t="str">
        <f t="shared" si="2"/>
        <v>-</v>
      </c>
    </row>
    <row r="15" spans="1:12" s="65" customFormat="1" ht="12.75" customHeight="1">
      <c r="A15" s="168" t="s">
        <v>12</v>
      </c>
      <c r="B15" s="48">
        <v>80.87603</v>
      </c>
      <c r="C15" s="48">
        <v>92.91667000000002</v>
      </c>
      <c r="D15" s="48">
        <v>63.82658999999998</v>
      </c>
      <c r="E15" s="48">
        <v>104.12937999999997</v>
      </c>
      <c r="F15" s="191">
        <f t="shared" si="0"/>
        <v>341.74866999999995</v>
      </c>
      <c r="G15" s="48">
        <v>82.09085</v>
      </c>
      <c r="H15" s="48">
        <v>85.96928000000001</v>
      </c>
      <c r="I15" s="48">
        <v>80.34735999999998</v>
      </c>
      <c r="J15" s="48">
        <v>91.70738</v>
      </c>
      <c r="K15" s="191">
        <f t="shared" si="1"/>
        <v>340.11487</v>
      </c>
      <c r="L15" s="119">
        <f t="shared" si="2"/>
        <v>-0.004780706242397231</v>
      </c>
    </row>
    <row r="16" spans="1:12" s="65" customFormat="1" ht="12.75" customHeight="1">
      <c r="A16" s="169" t="s">
        <v>69</v>
      </c>
      <c r="B16" s="170">
        <f>SUM(B10:B15)</f>
        <v>14.634410000000031</v>
      </c>
      <c r="C16" s="170">
        <f>SUM(C10:C15)</f>
        <v>79.24932999999999</v>
      </c>
      <c r="D16" s="170">
        <f>SUM(D10:D15)</f>
        <v>-26.48873999999998</v>
      </c>
      <c r="E16" s="170">
        <f>SUM(E10:E15)</f>
        <v>115.62685999999997</v>
      </c>
      <c r="F16" s="171">
        <f t="shared" si="0"/>
        <v>183.02186</v>
      </c>
      <c r="G16" s="170">
        <f>SUM(G10:G15)</f>
        <v>100.72766</v>
      </c>
      <c r="H16" s="170">
        <f>SUM(H10:H15)</f>
        <v>62.384660000000025</v>
      </c>
      <c r="I16" s="170">
        <f>SUM(I10:I15)</f>
        <v>93.1037</v>
      </c>
      <c r="J16" s="170">
        <f>SUM(J10:J15)</f>
        <v>57.42511999999995</v>
      </c>
      <c r="K16" s="171">
        <f t="shared" si="1"/>
        <v>313.64113999999995</v>
      </c>
      <c r="L16" s="115">
        <f t="shared" si="2"/>
        <v>0.7136813056101602</v>
      </c>
    </row>
    <row r="17" spans="1:12" s="67" customFormat="1" ht="12.75" customHeight="1">
      <c r="A17" s="45" t="s">
        <v>26</v>
      </c>
      <c r="B17" s="48">
        <v>-155.24522</v>
      </c>
      <c r="C17" s="48">
        <v>-174.36455000000004</v>
      </c>
      <c r="D17" s="48">
        <v>-184.65499</v>
      </c>
      <c r="E17" s="48">
        <v>-193.21679000000006</v>
      </c>
      <c r="F17" s="44">
        <f t="shared" si="0"/>
        <v>-707.4815500000001</v>
      </c>
      <c r="G17" s="48">
        <v>-199.31661</v>
      </c>
      <c r="H17" s="48">
        <v>-198.93021000000002</v>
      </c>
      <c r="I17" s="48">
        <v>-201.4007400000001</v>
      </c>
      <c r="J17" s="48">
        <v>-244.9040399999999</v>
      </c>
      <c r="K17" s="44">
        <f t="shared" si="1"/>
        <v>-844.5516</v>
      </c>
      <c r="L17" s="115">
        <f t="shared" si="2"/>
        <v>0.19374363896839417</v>
      </c>
    </row>
    <row r="18" spans="1:12" s="65" customFormat="1" ht="12.75" customHeight="1">
      <c r="A18" s="45" t="s">
        <v>0</v>
      </c>
      <c r="B18" s="48">
        <v>-2.2249499999999998</v>
      </c>
      <c r="C18" s="48">
        <v>-0.7577200000000004</v>
      </c>
      <c r="D18" s="48">
        <v>-2.85167</v>
      </c>
      <c r="E18" s="48">
        <v>-118.30042</v>
      </c>
      <c r="F18" s="44">
        <f t="shared" si="0"/>
        <v>-124.13476</v>
      </c>
      <c r="G18" s="48">
        <v>-149.53043</v>
      </c>
      <c r="H18" s="48">
        <v>-0.6260200000000111</v>
      </c>
      <c r="I18" s="48">
        <v>-0.7038699999999949</v>
      </c>
      <c r="J18" s="48">
        <v>-2.9636099999999885</v>
      </c>
      <c r="K18" s="44">
        <f t="shared" si="1"/>
        <v>-153.82393</v>
      </c>
      <c r="L18" s="115">
        <f t="shared" si="2"/>
        <v>0.23916886776918883</v>
      </c>
    </row>
    <row r="19" spans="1:12" s="65" customFormat="1" ht="12.75" customHeight="1">
      <c r="A19" s="45" t="s">
        <v>9</v>
      </c>
      <c r="B19" s="48">
        <v>-0.377</v>
      </c>
      <c r="C19" s="48">
        <v>1.71</v>
      </c>
      <c r="D19" s="48">
        <v>1.898</v>
      </c>
      <c r="E19" s="48">
        <v>-0.589</v>
      </c>
      <c r="F19" s="44">
        <f t="shared" si="0"/>
        <v>2.642</v>
      </c>
      <c r="G19" s="48">
        <v>1.553</v>
      </c>
      <c r="H19" s="48">
        <v>1.0899999999999999</v>
      </c>
      <c r="I19" s="48">
        <v>1.0950000000000002</v>
      </c>
      <c r="J19" s="48">
        <v>1.0879999999999996</v>
      </c>
      <c r="K19" s="44">
        <f t="shared" si="1"/>
        <v>4.826</v>
      </c>
      <c r="L19" s="115">
        <f t="shared" si="2"/>
        <v>0.8266464799394397</v>
      </c>
    </row>
    <row r="20" spans="1:12" s="65" customFormat="1" ht="12.75" customHeight="1">
      <c r="A20" s="45" t="s">
        <v>10</v>
      </c>
      <c r="B20" s="48">
        <v>-0.595</v>
      </c>
      <c r="C20" s="48">
        <v>-5.760000000000001</v>
      </c>
      <c r="D20" s="48">
        <v>-76.29299999999999</v>
      </c>
      <c r="E20" s="48">
        <v>-745.24377</v>
      </c>
      <c r="F20" s="44">
        <f t="shared" si="0"/>
        <v>-827.8917700000001</v>
      </c>
      <c r="G20" s="48">
        <v>-4.70439</v>
      </c>
      <c r="H20" s="48">
        <v>-8.75439</v>
      </c>
      <c r="I20" s="48">
        <v>-27.395190000000003</v>
      </c>
      <c r="J20" s="48">
        <v>-13.970739999999992</v>
      </c>
      <c r="K20" s="44">
        <f t="shared" si="1"/>
        <v>-54.824709999999996</v>
      </c>
      <c r="L20" s="115">
        <f t="shared" si="2"/>
        <v>-0.9337779260687662</v>
      </c>
    </row>
    <row r="21" spans="1:12" s="65" customFormat="1" ht="12.75" customHeight="1">
      <c r="A21" s="45" t="s">
        <v>5</v>
      </c>
      <c r="B21" s="48">
        <v>0</v>
      </c>
      <c r="C21" s="48">
        <v>0</v>
      </c>
      <c r="D21" s="48">
        <v>0</v>
      </c>
      <c r="E21" s="48">
        <v>-0.00051</v>
      </c>
      <c r="F21" s="44">
        <f t="shared" si="0"/>
        <v>-0.00051</v>
      </c>
      <c r="G21" s="48">
        <v>0</v>
      </c>
      <c r="H21" s="48">
        <v>0</v>
      </c>
      <c r="I21" s="48">
        <v>0</v>
      </c>
      <c r="J21" s="48">
        <v>0</v>
      </c>
      <c r="K21" s="44">
        <f t="shared" si="1"/>
        <v>0</v>
      </c>
      <c r="L21" s="115">
        <f t="shared" si="2"/>
        <v>-1</v>
      </c>
    </row>
    <row r="22" spans="1:12" s="65" customFormat="1" ht="22.5">
      <c r="A22" s="349" t="s">
        <v>126</v>
      </c>
      <c r="B22" s="48">
        <v>-116.36803</v>
      </c>
      <c r="C22" s="48">
        <v>4.8256000000000085</v>
      </c>
      <c r="D22" s="48">
        <v>15.320179999999993</v>
      </c>
      <c r="E22" s="48">
        <v>103.32599</v>
      </c>
      <c r="F22" s="44">
        <f t="shared" si="0"/>
        <v>7.103740000000002</v>
      </c>
      <c r="G22" s="48">
        <v>6.50318</v>
      </c>
      <c r="H22" s="48">
        <v>-7.4446200000000005</v>
      </c>
      <c r="I22" s="48">
        <v>11.39926</v>
      </c>
      <c r="J22" s="48">
        <v>19.938069999999996</v>
      </c>
      <c r="K22" s="44">
        <f t="shared" si="1"/>
        <v>30.395889999999994</v>
      </c>
      <c r="L22" s="115">
        <f t="shared" si="2"/>
        <v>3.2788573343055893</v>
      </c>
    </row>
    <row r="23" spans="1:12" s="69" customFormat="1" ht="12.75" customHeight="1">
      <c r="A23" s="45" t="s">
        <v>14</v>
      </c>
      <c r="B23" s="48">
        <v>74.97945</v>
      </c>
      <c r="C23" s="48">
        <v>71.51528999999998</v>
      </c>
      <c r="D23" s="48">
        <v>97.22183000000004</v>
      </c>
      <c r="E23" s="48">
        <v>97.92419000000001</v>
      </c>
      <c r="F23" s="44">
        <f t="shared" si="0"/>
        <v>341.64076</v>
      </c>
      <c r="G23" s="48">
        <v>100.28141000000001</v>
      </c>
      <c r="H23" s="48">
        <v>114.14013999999999</v>
      </c>
      <c r="I23" s="48">
        <v>106.45473999999999</v>
      </c>
      <c r="J23" s="48">
        <v>135.98164000000003</v>
      </c>
      <c r="K23" s="44">
        <f t="shared" si="1"/>
        <v>456.85793</v>
      </c>
      <c r="L23" s="115">
        <f t="shared" si="2"/>
        <v>0.337246556880391</v>
      </c>
    </row>
    <row r="24" spans="1:12" s="65" customFormat="1" ht="12.75" customHeight="1">
      <c r="A24" s="45" t="s">
        <v>116</v>
      </c>
      <c r="B24" s="48">
        <v>0</v>
      </c>
      <c r="C24" s="48">
        <v>0</v>
      </c>
      <c r="D24" s="48">
        <v>0</v>
      </c>
      <c r="E24" s="48">
        <v>0</v>
      </c>
      <c r="F24" s="44">
        <f>SUM(B24:E24)</f>
        <v>0</v>
      </c>
      <c r="G24" s="48">
        <v>0</v>
      </c>
      <c r="H24" s="48">
        <v>0</v>
      </c>
      <c r="I24" s="48">
        <v>0</v>
      </c>
      <c r="J24" s="48">
        <v>0</v>
      </c>
      <c r="K24" s="44">
        <f>SUM(G24:J24)</f>
        <v>0</v>
      </c>
      <c r="L24" s="115" t="str">
        <f t="shared" si="2"/>
        <v>-</v>
      </c>
    </row>
    <row r="25" spans="1:12" s="65" customFormat="1" ht="12.75" customHeight="1">
      <c r="A25" s="45" t="s">
        <v>16</v>
      </c>
      <c r="B25" s="48">
        <v>0</v>
      </c>
      <c r="C25" s="48">
        <v>0</v>
      </c>
      <c r="D25" s="48">
        <v>0</v>
      </c>
      <c r="E25" s="48">
        <v>0</v>
      </c>
      <c r="F25" s="44">
        <f t="shared" si="0"/>
        <v>0</v>
      </c>
      <c r="G25" s="48">
        <v>0</v>
      </c>
      <c r="H25" s="48">
        <v>0</v>
      </c>
      <c r="I25" s="48">
        <v>0</v>
      </c>
      <c r="J25" s="48">
        <v>0</v>
      </c>
      <c r="K25" s="44">
        <f t="shared" si="1"/>
        <v>0</v>
      </c>
      <c r="L25" s="115" t="str">
        <f t="shared" si="2"/>
        <v>-</v>
      </c>
    </row>
    <row r="26" spans="1:12" s="69" customFormat="1" ht="12.75" customHeight="1">
      <c r="A26" s="45" t="s">
        <v>1</v>
      </c>
      <c r="B26" s="48">
        <v>116.28929</v>
      </c>
      <c r="C26" s="48">
        <v>7.366439999999997</v>
      </c>
      <c r="D26" s="48">
        <v>9.155150000000006</v>
      </c>
      <c r="E26" s="48">
        <v>0.9942200000000128</v>
      </c>
      <c r="F26" s="44">
        <f t="shared" si="0"/>
        <v>133.8051</v>
      </c>
      <c r="G26" s="48">
        <v>153.16534</v>
      </c>
      <c r="H26" s="48">
        <v>5.941640000000035</v>
      </c>
      <c r="I26" s="48">
        <v>4.541589999999985</v>
      </c>
      <c r="J26" s="48">
        <v>5.903039999999976</v>
      </c>
      <c r="K26" s="44">
        <f t="shared" si="1"/>
        <v>169.55160999999998</v>
      </c>
      <c r="L26" s="115">
        <f t="shared" si="2"/>
        <v>0.2671535688848928</v>
      </c>
    </row>
    <row r="27" spans="1:12" s="71" customFormat="1" ht="12.75" customHeight="1" thickBot="1">
      <c r="A27" s="152" t="s">
        <v>39</v>
      </c>
      <c r="B27" s="48">
        <v>0</v>
      </c>
      <c r="C27" s="48">
        <v>0</v>
      </c>
      <c r="D27" s="48">
        <v>157.996</v>
      </c>
      <c r="E27" s="48">
        <v>742.71477</v>
      </c>
      <c r="F27" s="44">
        <f>SUM(B27:E27)</f>
        <v>900.71077</v>
      </c>
      <c r="G27" s="48">
        <v>4.76239</v>
      </c>
      <c r="H27" s="48">
        <v>-0.25161000000000033</v>
      </c>
      <c r="I27" s="48">
        <v>20.57771</v>
      </c>
      <c r="J27" s="48">
        <v>36.48474</v>
      </c>
      <c r="K27" s="44">
        <f>SUM(G27:J27)</f>
        <v>61.57323</v>
      </c>
      <c r="L27" s="115">
        <f t="shared" si="2"/>
        <v>-0.9316392874929208</v>
      </c>
    </row>
    <row r="28" spans="1:12" s="69" customFormat="1" ht="12.75" customHeight="1" thickBot="1">
      <c r="A28" s="149" t="s">
        <v>58</v>
      </c>
      <c r="B28" s="73">
        <f aca="true" t="shared" si="3" ref="B28:K28">SUM(B8,B16:B27)</f>
        <v>-68.90705000000003</v>
      </c>
      <c r="C28" s="73">
        <f t="shared" si="3"/>
        <v>-16.215610000000083</v>
      </c>
      <c r="D28" s="73">
        <f t="shared" si="3"/>
        <v>-8.697239999999937</v>
      </c>
      <c r="E28" s="73">
        <f t="shared" si="3"/>
        <v>3.235540000000128</v>
      </c>
      <c r="F28" s="30">
        <f t="shared" si="3"/>
        <v>-90.58436000000017</v>
      </c>
      <c r="G28" s="73">
        <f t="shared" si="3"/>
        <v>13.441549999999996</v>
      </c>
      <c r="H28" s="73">
        <f t="shared" si="3"/>
        <v>-32.45040999999996</v>
      </c>
      <c r="I28" s="73">
        <f t="shared" si="3"/>
        <v>7.672199999999865</v>
      </c>
      <c r="J28" s="73">
        <f t="shared" si="3"/>
        <v>-5.017779999999945</v>
      </c>
      <c r="K28" s="30">
        <f t="shared" si="3"/>
        <v>-16.354440000000032</v>
      </c>
      <c r="L28" s="116">
        <f t="shared" si="2"/>
        <v>-0.819456250505054</v>
      </c>
    </row>
    <row r="29" spans="1:12" s="69" customFormat="1" ht="12.75" customHeight="1">
      <c r="A29" s="42" t="s">
        <v>70</v>
      </c>
      <c r="B29" s="104"/>
      <c r="C29" s="104"/>
      <c r="D29" s="104"/>
      <c r="E29" s="104"/>
      <c r="F29" s="104"/>
      <c r="G29" s="104"/>
      <c r="H29" s="104"/>
      <c r="I29" s="104"/>
      <c r="J29" s="104"/>
      <c r="K29" s="104"/>
      <c r="L29" s="115"/>
    </row>
    <row r="30" spans="1:12" s="69" customFormat="1" ht="12.75" customHeight="1">
      <c r="A30" s="172" t="s">
        <v>38</v>
      </c>
      <c r="B30" s="48">
        <v>-3.77386</v>
      </c>
      <c r="C30" s="48">
        <v>-1.9750499999999995</v>
      </c>
      <c r="D30" s="48">
        <v>-10.91994</v>
      </c>
      <c r="E30" s="48">
        <v>-8.315269999999998</v>
      </c>
      <c r="F30" s="132">
        <f>SUM(B30:E30)</f>
        <v>-24.984119999999997</v>
      </c>
      <c r="G30" s="48">
        <v>-17.19404</v>
      </c>
      <c r="H30" s="48">
        <v>9.135840000000002</v>
      </c>
      <c r="I30" s="48">
        <v>5.523629999999999</v>
      </c>
      <c r="J30" s="48">
        <v>-7.775499999999999</v>
      </c>
      <c r="K30" s="132">
        <f>SUM(G30:J30)</f>
        <v>-10.31007</v>
      </c>
      <c r="L30" s="115">
        <f aca="true" t="shared" si="4" ref="L30:L43">IF(OR(AND(F30&lt;0,K30&gt;0),AND(F30&gt;0,K30&lt;0),F30=0,F30="-",K30="-"),"-",(K30-F30)/F30)</f>
        <v>-0.5873350752397923</v>
      </c>
    </row>
    <row r="31" spans="1:17" s="69" customFormat="1" ht="12.75" customHeight="1">
      <c r="A31" s="167" t="s">
        <v>47</v>
      </c>
      <c r="B31" s="48">
        <v>2.9999999999999997E-05</v>
      </c>
      <c r="C31" s="48">
        <v>0.8320700000000001</v>
      </c>
      <c r="D31" s="48">
        <v>-34.02011999999999</v>
      </c>
      <c r="E31" s="48">
        <v>11.223429999999986</v>
      </c>
      <c r="F31" s="132">
        <f>SUM(B31:E31)</f>
        <v>-21.96459000000001</v>
      </c>
      <c r="G31" s="48">
        <v>0.29231999999999997</v>
      </c>
      <c r="H31" s="48">
        <v>0.40624</v>
      </c>
      <c r="I31" s="48">
        <v>-171.06682999999998</v>
      </c>
      <c r="J31" s="48">
        <v>-0.0021600000000034925</v>
      </c>
      <c r="K31" s="132">
        <f>SUM(G31:J31)</f>
        <v>-170.37043</v>
      </c>
      <c r="L31" s="115">
        <f t="shared" si="4"/>
        <v>6.7565950468458515</v>
      </c>
      <c r="Q31" s="336"/>
    </row>
    <row r="32" spans="1:12" s="69" customFormat="1" ht="12.75" customHeight="1">
      <c r="A32" s="172" t="s">
        <v>48</v>
      </c>
      <c r="B32" s="48">
        <v>0</v>
      </c>
      <c r="C32" s="48">
        <v>0</v>
      </c>
      <c r="D32" s="48">
        <v>0</v>
      </c>
      <c r="E32" s="48">
        <v>0</v>
      </c>
      <c r="F32" s="132">
        <f>SUM(B32:E32)</f>
        <v>0</v>
      </c>
      <c r="G32" s="48">
        <v>0</v>
      </c>
      <c r="H32" s="48">
        <v>0</v>
      </c>
      <c r="I32" s="48">
        <v>0</v>
      </c>
      <c r="J32" s="48">
        <v>0</v>
      </c>
      <c r="K32" s="132">
        <f>SUM(G32:J32)</f>
        <v>0</v>
      </c>
      <c r="L32" s="119" t="str">
        <f t="shared" si="4"/>
        <v>-</v>
      </c>
    </row>
    <row r="33" spans="1:12" s="69" customFormat="1" ht="12.75" customHeight="1">
      <c r="A33" s="169" t="s">
        <v>69</v>
      </c>
      <c r="B33" s="170">
        <f aca="true" t="shared" si="5" ref="B33:K33">SUM(B30:B32)</f>
        <v>-3.77383</v>
      </c>
      <c r="C33" s="170">
        <f t="shared" si="5"/>
        <v>-1.1429799999999994</v>
      </c>
      <c r="D33" s="170">
        <f t="shared" si="5"/>
        <v>-44.94005999999999</v>
      </c>
      <c r="E33" s="170">
        <f t="shared" si="5"/>
        <v>2.908159999999988</v>
      </c>
      <c r="F33" s="171">
        <f t="shared" si="5"/>
        <v>-46.948710000000005</v>
      </c>
      <c r="G33" s="170">
        <f t="shared" si="5"/>
        <v>-16.90172</v>
      </c>
      <c r="H33" s="170">
        <f t="shared" si="5"/>
        <v>9.542080000000002</v>
      </c>
      <c r="I33" s="170">
        <f t="shared" si="5"/>
        <v>-165.54319999999998</v>
      </c>
      <c r="J33" s="170">
        <f t="shared" si="5"/>
        <v>-7.777660000000003</v>
      </c>
      <c r="K33" s="171">
        <f t="shared" si="5"/>
        <v>-180.6805</v>
      </c>
      <c r="L33" s="115">
        <f t="shared" si="4"/>
        <v>2.8484656979925536</v>
      </c>
    </row>
    <row r="34" spans="1:16" s="69" customFormat="1" ht="12.75" customHeight="1">
      <c r="A34" s="45" t="s">
        <v>60</v>
      </c>
      <c r="B34" s="48">
        <v>1.634</v>
      </c>
      <c r="C34" s="48">
        <v>4.713000000000001</v>
      </c>
      <c r="D34" s="48">
        <v>8.559</v>
      </c>
      <c r="E34" s="48">
        <v>3.8089999999999993</v>
      </c>
      <c r="F34" s="132">
        <f aca="true" t="shared" si="6" ref="F34:F39">SUM(B34:E34)</f>
        <v>18.715</v>
      </c>
      <c r="G34" s="48">
        <v>-0.944</v>
      </c>
      <c r="H34" s="48">
        <v>4.1690000000000005</v>
      </c>
      <c r="I34" s="48">
        <v>11.567</v>
      </c>
      <c r="J34" s="48">
        <v>-23</v>
      </c>
      <c r="K34" s="132">
        <f aca="true" t="shared" si="7" ref="K34:K39">SUM(G34:J34)</f>
        <v>-8.207999999999998</v>
      </c>
      <c r="L34" s="115" t="str">
        <f t="shared" si="4"/>
        <v>-</v>
      </c>
      <c r="P34" s="336"/>
    </row>
    <row r="35" spans="1:12" s="69" customFormat="1" ht="12.75" customHeight="1">
      <c r="A35" s="68" t="s">
        <v>50</v>
      </c>
      <c r="B35" s="48">
        <v>0</v>
      </c>
      <c r="C35" s="48">
        <v>0</v>
      </c>
      <c r="D35" s="48">
        <v>0</v>
      </c>
      <c r="E35" s="48">
        <v>0</v>
      </c>
      <c r="F35" s="132">
        <f t="shared" si="6"/>
        <v>0</v>
      </c>
      <c r="G35" s="48">
        <v>0</v>
      </c>
      <c r="H35" s="48">
        <v>0</v>
      </c>
      <c r="I35" s="48">
        <v>0</v>
      </c>
      <c r="J35" s="48">
        <v>0</v>
      </c>
      <c r="K35" s="132">
        <f t="shared" si="7"/>
        <v>0</v>
      </c>
      <c r="L35" s="115" t="str">
        <f t="shared" si="4"/>
        <v>-</v>
      </c>
    </row>
    <row r="36" spans="1:12" s="5" customFormat="1" ht="12.75">
      <c r="A36" s="68" t="s">
        <v>41</v>
      </c>
      <c r="B36" s="48">
        <v>0</v>
      </c>
      <c r="C36" s="48">
        <v>0</v>
      </c>
      <c r="D36" s="48">
        <v>0</v>
      </c>
      <c r="E36" s="48">
        <v>0</v>
      </c>
      <c r="F36" s="132">
        <f t="shared" si="6"/>
        <v>0</v>
      </c>
      <c r="G36" s="48">
        <v>0</v>
      </c>
      <c r="H36" s="48">
        <v>0</v>
      </c>
      <c r="I36" s="48">
        <v>0</v>
      </c>
      <c r="J36" s="48">
        <v>0</v>
      </c>
      <c r="K36" s="132">
        <f t="shared" si="7"/>
        <v>0</v>
      </c>
      <c r="L36" s="115" t="str">
        <f t="shared" si="4"/>
        <v>-</v>
      </c>
    </row>
    <row r="37" spans="1:12" s="6" customFormat="1" ht="12.75">
      <c r="A37" s="45" t="s">
        <v>127</v>
      </c>
      <c r="B37" s="48">
        <v>0</v>
      </c>
      <c r="C37" s="48">
        <v>0</v>
      </c>
      <c r="D37" s="48">
        <v>0</v>
      </c>
      <c r="E37" s="48">
        <v>0</v>
      </c>
      <c r="F37" s="132">
        <f t="shared" si="6"/>
        <v>0</v>
      </c>
      <c r="G37" s="48">
        <v>0</v>
      </c>
      <c r="H37" s="48">
        <v>0</v>
      </c>
      <c r="I37" s="48">
        <v>0</v>
      </c>
      <c r="J37" s="48">
        <v>0</v>
      </c>
      <c r="K37" s="132">
        <f t="shared" si="7"/>
        <v>0</v>
      </c>
      <c r="L37" s="115" t="str">
        <f t="shared" si="4"/>
        <v>-</v>
      </c>
    </row>
    <row r="38" spans="1:12" s="71" customFormat="1" ht="12.75" customHeight="1">
      <c r="A38" s="45" t="s">
        <v>115</v>
      </c>
      <c r="B38" s="48">
        <v>0</v>
      </c>
      <c r="C38" s="48">
        <v>0</v>
      </c>
      <c r="D38" s="48">
        <v>0</v>
      </c>
      <c r="E38" s="48">
        <v>0</v>
      </c>
      <c r="F38" s="132">
        <f t="shared" si="6"/>
        <v>0</v>
      </c>
      <c r="G38" s="48">
        <v>0</v>
      </c>
      <c r="H38" s="48">
        <v>0</v>
      </c>
      <c r="I38" s="48">
        <v>0</v>
      </c>
      <c r="J38" s="48">
        <v>0</v>
      </c>
      <c r="K38" s="132">
        <f t="shared" si="7"/>
        <v>0</v>
      </c>
      <c r="L38" s="115" t="str">
        <f t="shared" si="4"/>
        <v>-</v>
      </c>
    </row>
    <row r="39" spans="1:12" s="71" customFormat="1" ht="12.75" customHeight="1">
      <c r="A39" s="45" t="s">
        <v>39</v>
      </c>
      <c r="B39" s="48">
        <v>0</v>
      </c>
      <c r="C39" s="48">
        <v>0</v>
      </c>
      <c r="D39" s="48">
        <v>-157.996</v>
      </c>
      <c r="E39" s="48">
        <v>-742.71477</v>
      </c>
      <c r="F39" s="132">
        <f t="shared" si="6"/>
        <v>-900.71077</v>
      </c>
      <c r="G39" s="48">
        <v>-4.76239</v>
      </c>
      <c r="H39" s="48">
        <v>0.25161000000000033</v>
      </c>
      <c r="I39" s="48">
        <v>-20.57771</v>
      </c>
      <c r="J39" s="48">
        <v>-36.48474</v>
      </c>
      <c r="K39" s="132">
        <f t="shared" si="7"/>
        <v>-61.57323</v>
      </c>
      <c r="L39" s="115">
        <f t="shared" si="4"/>
        <v>-0.9316392874929208</v>
      </c>
    </row>
    <row r="40" spans="1:12" s="71" customFormat="1" ht="12.75" customHeight="1" thickBot="1">
      <c r="A40" s="94" t="s">
        <v>30</v>
      </c>
      <c r="B40" s="359">
        <f aca="true" t="shared" si="8" ref="B40:K40">SUM(B33:B39)</f>
        <v>-2.13983</v>
      </c>
      <c r="C40" s="359">
        <f t="shared" si="8"/>
        <v>3.5700200000000013</v>
      </c>
      <c r="D40" s="359">
        <f t="shared" si="8"/>
        <v>-194.37706</v>
      </c>
      <c r="E40" s="359">
        <f t="shared" si="8"/>
        <v>-735.99761</v>
      </c>
      <c r="F40" s="366">
        <f t="shared" si="8"/>
        <v>-928.94448</v>
      </c>
      <c r="G40" s="359">
        <f t="shared" si="8"/>
        <v>-22.60811</v>
      </c>
      <c r="H40" s="359">
        <f t="shared" si="8"/>
        <v>13.962690000000002</v>
      </c>
      <c r="I40" s="359">
        <f t="shared" si="8"/>
        <v>-174.55390999999997</v>
      </c>
      <c r="J40" s="359">
        <f t="shared" si="8"/>
        <v>-67.26240000000001</v>
      </c>
      <c r="K40" s="366">
        <f t="shared" si="8"/>
        <v>-250.46173</v>
      </c>
      <c r="L40" s="367">
        <f t="shared" si="4"/>
        <v>-0.7303803021683276</v>
      </c>
    </row>
    <row r="41" spans="1:12" s="70" customFormat="1" ht="12.75" customHeight="1">
      <c r="A41" s="200" t="s">
        <v>74</v>
      </c>
      <c r="B41" s="203">
        <f aca="true" t="shared" si="9" ref="B41:K41">SUM(B28,B40)</f>
        <v>-71.04688000000003</v>
      </c>
      <c r="C41" s="203">
        <f t="shared" si="9"/>
        <v>-12.645590000000082</v>
      </c>
      <c r="D41" s="203">
        <f t="shared" si="9"/>
        <v>-203.07429999999994</v>
      </c>
      <c r="E41" s="203">
        <f t="shared" si="9"/>
        <v>-732.7620699999999</v>
      </c>
      <c r="F41" s="204">
        <f t="shared" si="9"/>
        <v>-1019.5288400000002</v>
      </c>
      <c r="G41" s="203">
        <f t="shared" si="9"/>
        <v>-9.166560000000004</v>
      </c>
      <c r="H41" s="203">
        <f t="shared" si="9"/>
        <v>-18.48771999999996</v>
      </c>
      <c r="I41" s="203">
        <f t="shared" si="9"/>
        <v>-166.8817100000001</v>
      </c>
      <c r="J41" s="203">
        <f t="shared" si="9"/>
        <v>-72.28017999999996</v>
      </c>
      <c r="K41" s="204">
        <f t="shared" si="9"/>
        <v>-266.81617</v>
      </c>
      <c r="L41" s="115">
        <f t="shared" si="4"/>
        <v>-0.7382946322538556</v>
      </c>
    </row>
    <row r="42" spans="1:12" s="71" customFormat="1" ht="12.75" customHeight="1" thickBot="1">
      <c r="A42" s="71" t="s">
        <v>19</v>
      </c>
      <c r="B42" s="61">
        <v>0</v>
      </c>
      <c r="C42" s="61">
        <v>-0.5774</v>
      </c>
      <c r="D42" s="61">
        <v>150.616</v>
      </c>
      <c r="E42" s="61">
        <v>740.32515</v>
      </c>
      <c r="F42" s="131">
        <f>SUM(B42:E42)</f>
        <v>890.36375</v>
      </c>
      <c r="G42" s="61">
        <v>4.6683900000000005</v>
      </c>
      <c r="H42" s="61">
        <v>1.0163899999999995</v>
      </c>
      <c r="I42" s="61">
        <v>20.6108</v>
      </c>
      <c r="J42" s="61">
        <v>36.48474</v>
      </c>
      <c r="K42" s="131">
        <f>SUM(G42:J42)</f>
        <v>62.78032</v>
      </c>
      <c r="L42" s="115">
        <f t="shared" si="4"/>
        <v>-0.9294891329526838</v>
      </c>
    </row>
    <row r="43" spans="1:12" s="71" customFormat="1" ht="12.75" customHeight="1" thickBot="1">
      <c r="A43" s="72" t="s">
        <v>55</v>
      </c>
      <c r="B43" s="73">
        <f aca="true" t="shared" si="10" ref="B43:K43">SUM(B41:B42)</f>
        <v>-71.04688000000003</v>
      </c>
      <c r="C43" s="73">
        <f t="shared" si="10"/>
        <v>-13.222990000000083</v>
      </c>
      <c r="D43" s="73">
        <f t="shared" si="10"/>
        <v>-52.45829999999992</v>
      </c>
      <c r="E43" s="73">
        <f t="shared" si="10"/>
        <v>7.563080000000127</v>
      </c>
      <c r="F43" s="30">
        <f t="shared" si="10"/>
        <v>-129.1650900000002</v>
      </c>
      <c r="G43" s="73">
        <f t="shared" si="10"/>
        <v>-4.4981700000000036</v>
      </c>
      <c r="H43" s="73">
        <f t="shared" si="10"/>
        <v>-17.47132999999996</v>
      </c>
      <c r="I43" s="73">
        <f t="shared" si="10"/>
        <v>-146.2709100000001</v>
      </c>
      <c r="J43" s="73">
        <f t="shared" si="10"/>
        <v>-35.79543999999996</v>
      </c>
      <c r="K43" s="30">
        <f t="shared" si="10"/>
        <v>-204.03584999999998</v>
      </c>
      <c r="L43" s="116">
        <f t="shared" si="4"/>
        <v>0.5796516690384351</v>
      </c>
    </row>
    <row r="44" spans="1:12" ht="12.75">
      <c r="A44" s="105" t="s">
        <v>57</v>
      </c>
      <c r="B44" s="136"/>
      <c r="C44" s="136"/>
      <c r="D44" s="136"/>
      <c r="E44" s="136"/>
      <c r="F44" s="132"/>
      <c r="G44" s="136"/>
      <c r="H44" s="136"/>
      <c r="I44" s="136"/>
      <c r="J44" s="136"/>
      <c r="K44" s="132"/>
      <c r="L44" s="115"/>
    </row>
    <row r="45" spans="1:12" ht="12.75">
      <c r="A45" s="156" t="s">
        <v>64</v>
      </c>
      <c r="B45" s="61">
        <v>-0.01084</v>
      </c>
      <c r="C45" s="61">
        <v>-0.012080000000000002</v>
      </c>
      <c r="D45" s="61">
        <v>-0.022059999999999996</v>
      </c>
      <c r="E45" s="61">
        <v>-0.00587</v>
      </c>
      <c r="F45" s="131">
        <f>SUM(B45:E45)</f>
        <v>-0.05085</v>
      </c>
      <c r="G45" s="61">
        <v>0.0056</v>
      </c>
      <c r="H45" s="61">
        <v>0.004640000000000001</v>
      </c>
      <c r="I45" s="61">
        <v>-0.0039900000000000005</v>
      </c>
      <c r="J45" s="61">
        <v>-0.60329</v>
      </c>
      <c r="K45" s="131">
        <f>SUM(G45:J45)</f>
        <v>-0.59704</v>
      </c>
      <c r="L45" s="115">
        <f>IF(OR(AND(F45&lt;0,K45&gt;0),AND(F45&gt;0,K45&lt;0),F45=0,F45="-",K45="-"),"-",(K45-F45)/F45)</f>
        <v>10.741199606686333</v>
      </c>
    </row>
    <row r="46" spans="1:12" ht="12.75" customHeight="1" thickBot="1">
      <c r="A46" s="146" t="s">
        <v>63</v>
      </c>
      <c r="B46" s="144">
        <f aca="true" t="shared" si="11" ref="B46:K46">B43-B45</f>
        <v>-71.03604000000003</v>
      </c>
      <c r="C46" s="144">
        <f t="shared" si="11"/>
        <v>-13.210910000000084</v>
      </c>
      <c r="D46" s="144">
        <f t="shared" si="11"/>
        <v>-52.43623999999992</v>
      </c>
      <c r="E46" s="144">
        <f t="shared" si="11"/>
        <v>7.568950000000127</v>
      </c>
      <c r="F46" s="145">
        <f t="shared" si="11"/>
        <v>-129.1142400000002</v>
      </c>
      <c r="G46" s="144">
        <f t="shared" si="11"/>
        <v>-4.503770000000004</v>
      </c>
      <c r="H46" s="144">
        <f t="shared" si="11"/>
        <v>-17.475969999999958</v>
      </c>
      <c r="I46" s="144">
        <f t="shared" si="11"/>
        <v>-146.2669200000001</v>
      </c>
      <c r="J46" s="144">
        <f t="shared" si="11"/>
        <v>-35.192149999999955</v>
      </c>
      <c r="K46" s="145">
        <f t="shared" si="11"/>
        <v>-203.43881</v>
      </c>
      <c r="L46" s="141">
        <f>IF(OR(AND(F46&lt;0,K46&gt;0),AND(F46&gt;0,K46&lt;0),F46=0,F46="-",K46="-"),"-",(K46-F46)/F46)</f>
        <v>0.5756496727239356</v>
      </c>
    </row>
    <row r="47" spans="1:12" s="5" customFormat="1" ht="12.75">
      <c r="A47" s="41"/>
      <c r="B47" s="6"/>
      <c r="C47" s="6"/>
      <c r="D47" s="6"/>
      <c r="E47" s="6"/>
      <c r="F47" s="6"/>
      <c r="G47" s="6"/>
      <c r="H47" s="90"/>
      <c r="I47" s="90"/>
      <c r="J47" s="90"/>
      <c r="K47" s="6"/>
      <c r="L47" s="90"/>
    </row>
    <row r="48" spans="1:12" ht="22.5" customHeight="1">
      <c r="A48" s="199" t="s">
        <v>66</v>
      </c>
      <c r="L48" s="7"/>
    </row>
    <row r="49" spans="1:12" ht="5.25" customHeight="1">
      <c r="A49" s="198"/>
      <c r="L49" s="7"/>
    </row>
    <row r="50" spans="1:89" ht="45">
      <c r="A50" s="337" t="s">
        <v>72</v>
      </c>
      <c r="B50" s="256"/>
      <c r="C50" s="256"/>
      <c r="D50" s="256"/>
      <c r="E50" s="256"/>
      <c r="F50" s="256"/>
      <c r="G50" s="256"/>
      <c r="H50" s="7"/>
      <c r="I50" s="7"/>
      <c r="J50" s="7"/>
      <c r="K50" s="256"/>
      <c r="L50" s="258"/>
      <c r="M50" s="258"/>
      <c r="N50" s="256"/>
      <c r="O50" s="258"/>
      <c r="P50" s="258"/>
      <c r="Q50" s="258"/>
      <c r="R50" s="257"/>
      <c r="T50" s="258"/>
      <c r="U50" s="258"/>
      <c r="V50" s="258"/>
      <c r="W50" s="259"/>
      <c r="X50" s="258"/>
      <c r="Y50" s="258"/>
      <c r="Z50" s="258"/>
      <c r="AA50" s="256"/>
      <c r="AB50" s="258"/>
      <c r="AC50" s="258"/>
      <c r="AD50" s="258"/>
      <c r="AE50" s="257"/>
      <c r="AG50" s="258"/>
      <c r="AH50" s="258"/>
      <c r="AI50" s="258"/>
      <c r="AJ50" s="259"/>
      <c r="AK50" s="258"/>
      <c r="AL50" s="258"/>
      <c r="AM50" s="258"/>
      <c r="AN50" s="256"/>
      <c r="AO50" s="258"/>
      <c r="AP50" s="258"/>
      <c r="AQ50" s="258"/>
      <c r="AR50" s="257"/>
      <c r="AT50" s="258"/>
      <c r="AU50" s="258"/>
      <c r="AV50" s="258"/>
      <c r="AW50" s="259"/>
      <c r="AX50" s="258"/>
      <c r="AY50" s="258"/>
      <c r="AZ50" s="258"/>
      <c r="BA50" s="256"/>
      <c r="BB50" s="258"/>
      <c r="BC50" s="258"/>
      <c r="BD50" s="258"/>
      <c r="BE50" s="257"/>
      <c r="BG50" s="258"/>
      <c r="BH50" s="258"/>
      <c r="BI50" s="258"/>
      <c r="BJ50" s="259"/>
      <c r="BK50" s="258"/>
      <c r="BL50" s="258"/>
      <c r="BM50" s="258"/>
      <c r="BN50" s="256"/>
      <c r="BO50" s="258"/>
      <c r="BP50" s="258"/>
      <c r="BQ50" s="256"/>
      <c r="BR50" s="257"/>
      <c r="CE50" s="226"/>
      <c r="CF50" s="228"/>
      <c r="CG50" s="226"/>
      <c r="CH50" s="226"/>
      <c r="CI50" s="253"/>
      <c r="CJ50" s="224"/>
      <c r="CK50" s="225"/>
    </row>
    <row r="51" ht="12.75" customHeight="1">
      <c r="A51" s="161"/>
    </row>
    <row r="52" ht="12.75" customHeight="1">
      <c r="A52" s="161"/>
    </row>
    <row r="53" ht="12.75" customHeight="1">
      <c r="A53" s="161"/>
    </row>
    <row r="54" ht="12.75" customHeight="1">
      <c r="A54" s="161"/>
    </row>
    <row r="55" ht="12.75" customHeight="1">
      <c r="A55" s="161"/>
    </row>
    <row r="56" ht="12.75" customHeight="1">
      <c r="A56" s="161"/>
    </row>
    <row r="57" ht="12.75" customHeight="1">
      <c r="A57" s="161"/>
    </row>
    <row r="58" ht="12.75" customHeight="1">
      <c r="A58" s="161"/>
    </row>
    <row r="59" ht="12.75" customHeight="1">
      <c r="A59" s="161"/>
    </row>
    <row r="60" ht="12.75" customHeight="1">
      <c r="A60" s="161"/>
    </row>
    <row r="61" ht="12.75" customHeight="1">
      <c r="A61" s="161"/>
    </row>
    <row r="62" ht="12.75" customHeight="1">
      <c r="A62" s="161"/>
    </row>
    <row r="63" ht="12.75" customHeight="1">
      <c r="A63" s="161"/>
    </row>
    <row r="64" ht="12.75" customHeight="1">
      <c r="A64" s="161"/>
    </row>
    <row r="65" ht="12.75" customHeight="1">
      <c r="A65" s="161"/>
    </row>
    <row r="66" ht="12.75" customHeight="1">
      <c r="A66" s="161"/>
    </row>
    <row r="67" ht="12.75" customHeight="1">
      <c r="A67" s="161"/>
    </row>
    <row r="68" ht="12.75" customHeight="1">
      <c r="A68" s="161"/>
    </row>
    <row r="69" ht="12.75" customHeight="1">
      <c r="A69" s="161"/>
    </row>
    <row r="70" ht="12.75" customHeight="1">
      <c r="A70" s="161"/>
    </row>
    <row r="71" ht="12.75" customHeight="1">
      <c r="A71" s="161"/>
    </row>
    <row r="72" ht="12.75" customHeight="1">
      <c r="A72" s="161"/>
    </row>
    <row r="73" ht="12.75" customHeight="1">
      <c r="A73" s="161"/>
    </row>
    <row r="74" ht="12.75" customHeight="1">
      <c r="A74" s="161"/>
    </row>
    <row r="75" ht="12.75" customHeight="1">
      <c r="A75" s="161"/>
    </row>
    <row r="76" ht="12.75" customHeight="1">
      <c r="A76" s="161"/>
    </row>
    <row r="77" ht="12.75" customHeight="1">
      <c r="A77" s="161"/>
    </row>
    <row r="78" ht="12.75" customHeight="1">
      <c r="A78" s="161"/>
    </row>
    <row r="79" ht="12.75" customHeight="1">
      <c r="A79" s="161"/>
    </row>
    <row r="80" ht="12.75" customHeight="1">
      <c r="A80" s="161"/>
    </row>
    <row r="81" ht="12.75" customHeight="1">
      <c r="A81" s="161"/>
    </row>
    <row r="82" ht="12.75" customHeight="1">
      <c r="A82" s="161"/>
    </row>
    <row r="83" ht="12.75" customHeight="1">
      <c r="A83" s="161"/>
    </row>
    <row r="84" ht="12.75" customHeight="1">
      <c r="A84" s="161"/>
    </row>
    <row r="85" ht="12.75" customHeight="1">
      <c r="A85" s="161"/>
    </row>
    <row r="86" ht="12.75" customHeight="1">
      <c r="A86" s="161"/>
    </row>
    <row r="87" ht="12.75" customHeight="1">
      <c r="A87" s="161"/>
    </row>
    <row r="88" ht="12.75" customHeight="1">
      <c r="A88" s="161"/>
    </row>
    <row r="89" ht="12.75" customHeight="1">
      <c r="A89" s="161"/>
    </row>
    <row r="90" ht="12.75" customHeight="1">
      <c r="A90" s="161"/>
    </row>
    <row r="91" ht="12.75" customHeight="1">
      <c r="A91" s="161"/>
    </row>
    <row r="92" ht="12.75" customHeight="1">
      <c r="A92" s="161"/>
    </row>
    <row r="93" ht="12.75" customHeight="1">
      <c r="A93" s="161"/>
    </row>
    <row r="94" ht="12.75" customHeight="1">
      <c r="A94" s="161"/>
    </row>
    <row r="95" ht="12.75" customHeight="1">
      <c r="A95" s="161"/>
    </row>
    <row r="96" ht="12.75" customHeight="1">
      <c r="A96" s="161"/>
    </row>
    <row r="97" ht="12.75" customHeight="1">
      <c r="A97" s="161"/>
    </row>
    <row r="98" ht="12.75" customHeight="1">
      <c r="A98" s="161"/>
    </row>
    <row r="99" ht="12.75" customHeight="1">
      <c r="A99" s="161"/>
    </row>
    <row r="100" ht="12.75" customHeight="1">
      <c r="A100" s="161"/>
    </row>
    <row r="101" ht="12.75" customHeight="1">
      <c r="A101" s="161"/>
    </row>
    <row r="102" ht="12.75" customHeight="1">
      <c r="A102" s="161"/>
    </row>
    <row r="103" ht="12.75" customHeight="1">
      <c r="A103" s="161"/>
    </row>
    <row r="104" ht="12.75">
      <c r="A104" s="161"/>
    </row>
    <row r="105" ht="12.75">
      <c r="A105" s="161"/>
    </row>
    <row r="106" ht="12.75">
      <c r="A106" s="161"/>
    </row>
    <row r="107" ht="12.75">
      <c r="A107" s="161"/>
    </row>
    <row r="108" ht="12.75">
      <c r="A108" s="161"/>
    </row>
    <row r="109" ht="12.75">
      <c r="A109" s="161"/>
    </row>
    <row r="110" ht="12.75">
      <c r="A110" s="161"/>
    </row>
    <row r="111" ht="12.75">
      <c r="A111" s="161"/>
    </row>
    <row r="112" ht="12.75">
      <c r="A112" s="161"/>
    </row>
    <row r="113" ht="12.75">
      <c r="A113" s="161"/>
    </row>
    <row r="114" ht="12.75">
      <c r="A114" s="161"/>
    </row>
    <row r="115" ht="12.75">
      <c r="A115" s="161"/>
    </row>
    <row r="116" ht="12.75">
      <c r="A116" s="161"/>
    </row>
    <row r="117" ht="12.75">
      <c r="A117" s="161"/>
    </row>
    <row r="118" ht="12.75">
      <c r="A118" s="161"/>
    </row>
    <row r="119" ht="12.75">
      <c r="A119" s="161"/>
    </row>
    <row r="120" ht="12.75">
      <c r="A120" s="161"/>
    </row>
    <row r="121" ht="12.75">
      <c r="A121" s="161"/>
    </row>
    <row r="122" ht="12.75">
      <c r="A122" s="161"/>
    </row>
    <row r="123" ht="12.75">
      <c r="A123" s="161"/>
    </row>
    <row r="124" ht="12.75">
      <c r="A124" s="161"/>
    </row>
    <row r="125" ht="12.75">
      <c r="A125" s="161"/>
    </row>
    <row r="126" ht="12.75">
      <c r="A126" s="161"/>
    </row>
    <row r="127" ht="12.75">
      <c r="A127" s="161"/>
    </row>
  </sheetData>
  <sheetProtection/>
  <printOptions/>
  <pageMargins left="0.35433070866141736" right="0.35433070866141736" top="0.5905511811023623" bottom="0.2755905511811024" header="0.31496062992125984" footer="0.1968503937007874"/>
  <pageSetup horizontalDpi="600" verticalDpi="600" orientation="landscape" paperSize="9" scale="78" r:id="rId2"/>
  <headerFooter alignWithMargins="0">
    <oddHeader>&amp;R&amp;G</oddHeader>
    <oddFooter>&amp;L&amp;D | &amp;T CET&amp;C&amp;P / &amp;N&amp;RPlease note that it depends on your PC settings, if commas or periods are displayed.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g110576</dc:creator>
  <cp:keywords/>
  <dc:description/>
  <cp:lastModifiedBy>Allianz</cp:lastModifiedBy>
  <cp:lastPrinted>2016-02-16T15:50:36Z</cp:lastPrinted>
  <dcterms:created xsi:type="dcterms:W3CDTF">2004-03-15T17:34:35Z</dcterms:created>
  <dcterms:modified xsi:type="dcterms:W3CDTF">2016-03-10T19:40:55Z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